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16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D143" i="1" l="1"/>
  <c r="E143" i="1"/>
  <c r="F143" i="1" s="1"/>
  <c r="C143" i="1"/>
  <c r="B143" i="1"/>
  <c r="B155" i="1"/>
  <c r="D126" i="1" l="1"/>
  <c r="C144" i="1" s="1"/>
  <c r="D144" i="1" s="1"/>
  <c r="E144" i="1" s="1"/>
  <c r="F144" i="1" s="1"/>
  <c r="D127" i="1"/>
  <c r="C145" i="1" s="1"/>
  <c r="D145" i="1" s="1"/>
  <c r="E145" i="1" s="1"/>
  <c r="F145" i="1" s="1"/>
  <c r="D128" i="1"/>
  <c r="B146" i="1" s="1"/>
  <c r="C146" i="1" s="1"/>
  <c r="D146" i="1" s="1"/>
  <c r="E146" i="1" s="1"/>
  <c r="F146" i="1" s="1"/>
  <c r="D129" i="1"/>
  <c r="B147" i="1" s="1"/>
  <c r="C147" i="1" s="1"/>
  <c r="D147" i="1" s="1"/>
  <c r="E147" i="1" s="1"/>
  <c r="F147" i="1" s="1"/>
  <c r="D130" i="1"/>
  <c r="B148" i="1" s="1"/>
  <c r="C148" i="1" s="1"/>
  <c r="D148" i="1" s="1"/>
  <c r="E148" i="1" s="1"/>
  <c r="F148" i="1" s="1"/>
  <c r="D131" i="1"/>
  <c r="B149" i="1" s="1"/>
  <c r="C149" i="1" s="1"/>
  <c r="D149" i="1" s="1"/>
  <c r="E149" i="1" s="1"/>
  <c r="F149" i="1" s="1"/>
  <c r="D132" i="1"/>
  <c r="B150" i="1" s="1"/>
  <c r="C150" i="1" s="1"/>
  <c r="D150" i="1" s="1"/>
  <c r="E150" i="1" s="1"/>
  <c r="F150" i="1" s="1"/>
  <c r="D133" i="1"/>
  <c r="B151" i="1" s="1"/>
  <c r="C151" i="1" s="1"/>
  <c r="D151" i="1" s="1"/>
  <c r="E151" i="1" s="1"/>
  <c r="F151" i="1" s="1"/>
  <c r="D134" i="1"/>
  <c r="B152" i="1" s="1"/>
  <c r="C152" i="1" s="1"/>
  <c r="D152" i="1" s="1"/>
  <c r="E152" i="1" s="1"/>
  <c r="F152" i="1" s="1"/>
  <c r="D135" i="1"/>
  <c r="B153" i="1" s="1"/>
  <c r="C153" i="1" s="1"/>
  <c r="D153" i="1" s="1"/>
  <c r="E153" i="1" s="1"/>
  <c r="F153" i="1" s="1"/>
  <c r="D136" i="1"/>
  <c r="B154" i="1" s="1"/>
  <c r="C154" i="1" s="1"/>
  <c r="D154" i="1" s="1"/>
  <c r="E154" i="1" s="1"/>
  <c r="F154" i="1" s="1"/>
  <c r="D125" i="1"/>
  <c r="C89" i="1"/>
  <c r="E89" i="1" s="1"/>
  <c r="C85" i="1"/>
  <c r="E85" i="1" s="1"/>
  <c r="E79" i="1"/>
  <c r="C80" i="1"/>
  <c r="E80" i="1" s="1"/>
  <c r="C81" i="1"/>
  <c r="E81" i="1" s="1"/>
  <c r="C82" i="1"/>
  <c r="E82" i="1" s="1"/>
  <c r="C83" i="1"/>
  <c r="E83" i="1" s="1"/>
  <c r="D53" i="1"/>
  <c r="D56" i="1" s="1"/>
  <c r="D54" i="1"/>
  <c r="D55" i="1"/>
  <c r="C86" i="1"/>
  <c r="E86" i="1"/>
  <c r="C87" i="1"/>
  <c r="E87" i="1" s="1"/>
  <c r="C88" i="1"/>
  <c r="E88" i="1"/>
  <c r="C90" i="1"/>
  <c r="E90" i="1" s="1"/>
  <c r="C91" i="1"/>
  <c r="E91" i="1"/>
  <c r="E45" i="1"/>
  <c r="F45" i="1"/>
  <c r="E46" i="1"/>
  <c r="F46" i="1"/>
  <c r="E47" i="1"/>
  <c r="F47" i="1"/>
  <c r="E48" i="1"/>
  <c r="F48" i="1"/>
  <c r="B71" i="1"/>
  <c r="B72" i="1"/>
  <c r="B73" i="1"/>
  <c r="C73" i="1" s="1"/>
  <c r="D73" i="1" s="1"/>
  <c r="E73" i="1" s="1"/>
  <c r="F73" i="1" s="1"/>
  <c r="B61" i="1"/>
  <c r="B67" i="1"/>
  <c r="B62" i="1"/>
  <c r="C62" i="1" s="1"/>
  <c r="D62" i="1" s="1"/>
  <c r="E62" i="1" s="1"/>
  <c r="F62" i="1" s="1"/>
  <c r="B63" i="1"/>
  <c r="C63" i="1" s="1"/>
  <c r="D63" i="1" s="1"/>
  <c r="E63" i="1" s="1"/>
  <c r="F63" i="1" s="1"/>
  <c r="B64" i="1"/>
  <c r="C64" i="1" s="1"/>
  <c r="D64" i="1" s="1"/>
  <c r="E64" i="1" s="1"/>
  <c r="F64" i="1" s="1"/>
  <c r="B65" i="1"/>
  <c r="C65" i="1" s="1"/>
  <c r="D65" i="1" s="1"/>
  <c r="E65" i="1" s="1"/>
  <c r="F65" i="1" s="1"/>
  <c r="B68" i="1"/>
  <c r="B69" i="1"/>
  <c r="C69" i="1" s="1"/>
  <c r="D69" i="1" s="1"/>
  <c r="E69" i="1" s="1"/>
  <c r="F69" i="1" s="1"/>
  <c r="B70" i="1"/>
  <c r="C71" i="1"/>
  <c r="D71" i="1" s="1"/>
  <c r="E71" i="1" s="1"/>
  <c r="F71" i="1" s="1"/>
  <c r="C72" i="1"/>
  <c r="D72" i="1" s="1"/>
  <c r="E72" i="1" s="1"/>
  <c r="F72" i="1" s="1"/>
  <c r="C67" i="1"/>
  <c r="D67" i="1" s="1"/>
  <c r="E67" i="1" s="1"/>
  <c r="F67" i="1" s="1"/>
  <c r="C68" i="1"/>
  <c r="D68" i="1" s="1"/>
  <c r="E68" i="1" s="1"/>
  <c r="F68" i="1" s="1"/>
  <c r="C70" i="1"/>
  <c r="D70" i="1" s="1"/>
  <c r="E70" i="1" s="1"/>
  <c r="F70" i="1" s="1"/>
  <c r="F36" i="1"/>
  <c r="F37" i="1"/>
  <c r="F38" i="1"/>
  <c r="F39" i="1"/>
  <c r="F40" i="1"/>
  <c r="F42" i="1"/>
  <c r="F43" i="1"/>
  <c r="F44" i="1"/>
  <c r="E36" i="1"/>
  <c r="E37" i="1"/>
  <c r="E38" i="1"/>
  <c r="E39" i="1"/>
  <c r="E40" i="1"/>
  <c r="E42" i="1"/>
  <c r="E43" i="1"/>
  <c r="E44" i="1"/>
  <c r="C137" i="1"/>
  <c r="B197" i="1" s="1"/>
  <c r="A147" i="1"/>
  <c r="A148" i="1"/>
  <c r="A149" i="1"/>
  <c r="A150" i="1"/>
  <c r="A151" i="1"/>
  <c r="A152" i="1"/>
  <c r="A153" i="1"/>
  <c r="A15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5" i="1"/>
  <c r="C116" i="1"/>
  <c r="D116" i="1"/>
  <c r="E116" i="1"/>
  <c r="F116" i="1"/>
  <c r="B116" i="1"/>
  <c r="D137" i="1" l="1"/>
  <c r="D29" i="1"/>
  <c r="D30" i="1" s="1"/>
  <c r="B74" i="1"/>
  <c r="B156" i="1" s="1"/>
  <c r="B165" i="1" s="1"/>
  <c r="B66" i="1"/>
  <c r="C66" i="1" s="1"/>
  <c r="D66" i="1" s="1"/>
  <c r="E66" i="1" s="1"/>
  <c r="F66" i="1" s="1"/>
  <c r="D31" i="1" l="1"/>
  <c r="B7" i="1" s="1"/>
  <c r="B11" i="1" s="1"/>
  <c r="B97" i="1" s="1"/>
  <c r="C74" i="1"/>
  <c r="C156" i="1" s="1"/>
  <c r="C165" i="1" s="1"/>
  <c r="B157" i="1"/>
  <c r="B198" i="1"/>
  <c r="B164" i="1"/>
  <c r="C155" i="1"/>
  <c r="F41" i="1"/>
  <c r="F49" i="1" s="1"/>
  <c r="B199" i="1" s="1"/>
  <c r="E41" i="1"/>
  <c r="E49" i="1" s="1"/>
  <c r="B196" i="1" s="1"/>
  <c r="C84" i="1"/>
  <c r="B49" i="1"/>
  <c r="B166" i="1" l="1"/>
  <c r="D155" i="1"/>
  <c r="E84" i="1"/>
  <c r="E92" i="1" s="1"/>
  <c r="B98" i="1" s="1"/>
  <c r="B99" i="1" s="1"/>
  <c r="B106" i="1" s="1"/>
  <c r="B110" i="1" s="1"/>
  <c r="C92" i="1"/>
  <c r="C164" i="1"/>
  <c r="C157" i="1"/>
  <c r="B171" i="1"/>
  <c r="C166" i="1"/>
  <c r="D74" i="1"/>
  <c r="D156" i="1" s="1"/>
  <c r="D165" i="1" s="1"/>
  <c r="B168" i="1"/>
  <c r="B200" i="1"/>
  <c r="B173" i="1"/>
  <c r="B112" i="1"/>
  <c r="B183" i="1"/>
  <c r="C168" i="1" l="1"/>
  <c r="C169" i="1"/>
  <c r="C117" i="1" s="1"/>
  <c r="C118" i="1" s="1"/>
  <c r="E155" i="1"/>
  <c r="F155" i="1"/>
  <c r="C171" i="1"/>
  <c r="D166" i="1"/>
  <c r="E74" i="1"/>
  <c r="E156" i="1" s="1"/>
  <c r="E165" i="1" s="1"/>
  <c r="F74" i="1"/>
  <c r="F156" i="1" s="1"/>
  <c r="F165" i="1" s="1"/>
  <c r="D164" i="1"/>
  <c r="D157" i="1"/>
  <c r="B169" i="1"/>
  <c r="B117" i="1" s="1"/>
  <c r="B113" i="1"/>
  <c r="B184" i="1"/>
  <c r="B185" i="1" s="1"/>
  <c r="B172" i="1"/>
  <c r="B118" i="1" l="1"/>
  <c r="B119" i="1" s="1"/>
  <c r="C108" i="1" s="1"/>
  <c r="C110" i="1" s="1"/>
  <c r="C119" i="1" s="1"/>
  <c r="D108" i="1" s="1"/>
  <c r="D110" i="1" s="1"/>
  <c r="B170" i="1"/>
  <c r="B174" i="1" s="1"/>
  <c r="D168" i="1"/>
  <c r="D169" i="1" s="1"/>
  <c r="D117" i="1" s="1"/>
  <c r="D118" i="1" s="1"/>
  <c r="B187" i="1"/>
  <c r="B191" i="1"/>
  <c r="E164" i="1"/>
  <c r="E157" i="1"/>
  <c r="F157" i="1"/>
  <c r="F164" i="1"/>
  <c r="D171" i="1"/>
  <c r="E166" i="1"/>
  <c r="C170" i="1"/>
  <c r="C174" i="1" s="1"/>
  <c r="D170" i="1" l="1"/>
  <c r="D174" i="1" s="1"/>
  <c r="E168" i="1"/>
  <c r="E171" i="1"/>
  <c r="F166" i="1"/>
  <c r="F171" i="1" s="1"/>
  <c r="D119" i="1"/>
  <c r="E108" i="1" s="1"/>
  <c r="E110" i="1" s="1"/>
  <c r="E169" i="1" l="1"/>
  <c r="E117" i="1" s="1"/>
  <c r="E118" i="1" s="1"/>
  <c r="E119" i="1" s="1"/>
  <c r="F108" i="1" s="1"/>
  <c r="F110" i="1" s="1"/>
  <c r="F168" i="1"/>
  <c r="E170" i="1" l="1"/>
  <c r="E174" i="1" s="1"/>
  <c r="F169" i="1"/>
  <c r="F117" i="1" s="1"/>
  <c r="F118" i="1" s="1"/>
  <c r="F119" i="1" s="1"/>
  <c r="F170" i="1" l="1"/>
  <c r="F174" i="1" s="1"/>
</calcChain>
</file>

<file path=xl/comments1.xml><?xml version="1.0" encoding="utf-8"?>
<comments xmlns="http://schemas.openxmlformats.org/spreadsheetml/2006/main">
  <authors>
    <author>user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İŞLETMENİN AÇILIŞI YAPILIRKEN İHTİYAÇ DUYULAN TÜM HARCAMALAR YAZILACAKTIR. MAKİNE VE TEÇHİZAT GİDERLERİ İLE TOPLAM SABİT YATIRIM TUTARI AŞAĞIDAKİ TABLO DOLDURULDUĞUNDA OTOMATİK HESAPLANACAKTIR. 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TUTARLAR KDV DAHİL YAZILACAKTIR. 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ALINACAK PERSONELİN GÖREVİ PARANTEZ İÇİNE YAZILABİLİR. SAYISI VE BRÜT MAAŞI YAZILDIĞINDA İLGİLİ KIRMIZI HÜCRELER OTOMATİK DOLACAKTIR. </t>
        </r>
      </text>
    </comment>
    <comment ref="A140" authorId="0" shape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BU TABLODA 1. YILIN ÜZERİNE %10 EKLENEREK SONRAKİ YILLARIN İŞLETME GELİRLERİ OTOMATİK OLARAK HESAPLANMAKTADIR. FARKLI BİR ARTIŞ ORANI ÖNGÖRÜYORSANIZ FORMÜLLERİ DEĞİŞTİREBİLİRSİNİZ.</t>
        </r>
      </text>
    </comment>
  </commentList>
</comments>
</file>

<file path=xl/sharedStrings.xml><?xml version="1.0" encoding="utf-8"?>
<sst xmlns="http://schemas.openxmlformats.org/spreadsheetml/2006/main" count="186" uniqueCount="140">
  <si>
    <t>A.YATIRIM KREDİSİ</t>
  </si>
  <si>
    <t>B.ÖZKAYNAK</t>
  </si>
  <si>
    <t>C.İŞLETME GELİR GİDER FARKI</t>
  </si>
  <si>
    <t>D.YILBAŞI ELDEKİ NAKİT</t>
  </si>
  <si>
    <t>G.SABİT YATIRIM TOPLAMI</t>
  </si>
  <si>
    <t>H.İŞLETME SERMAYESİ</t>
  </si>
  <si>
    <t>YILSONU ELDEKİ NAKİT</t>
  </si>
  <si>
    <t>SATIŞ GELİRLERİ</t>
  </si>
  <si>
    <t>İŞLETME GİDERLERİ</t>
  </si>
  <si>
    <t>AMORTİSMANLAR</t>
  </si>
  <si>
    <t>FİNANSMAN GİDERİ</t>
  </si>
  <si>
    <t>VERGİ ÖNCESİ KAR</t>
  </si>
  <si>
    <t>VERGİLER</t>
  </si>
  <si>
    <t>VERGİ SONRASI KAR</t>
  </si>
  <si>
    <t>İŞLETME SERMAYESİ</t>
  </si>
  <si>
    <t>SABİT YATIRIM</t>
  </si>
  <si>
    <t>NET NAKİT AKIMLAR</t>
  </si>
  <si>
    <t>F.NAKİT GİRİŞLERİ TOPLAMI (A,B,C,D)</t>
  </si>
  <si>
    <t>J.VERGİLER</t>
  </si>
  <si>
    <t>SABİT YATIRIM TUTARI</t>
  </si>
  <si>
    <t>TOPLAM YATIRIM</t>
  </si>
  <si>
    <t>Gelir - Gider Tablosu</t>
  </si>
  <si>
    <t>Ürün Hizmet</t>
  </si>
  <si>
    <t xml:space="preserve">Yıllar </t>
  </si>
  <si>
    <t>İşletme Gelirleri Toplamı</t>
  </si>
  <si>
    <t>İşletme Giderleri toplamı</t>
  </si>
  <si>
    <t>Gelir -Gider Farkı</t>
  </si>
  <si>
    <t>5 YILLIK İŞLETME GİDERLERİ TABLOSU</t>
  </si>
  <si>
    <t>GİDER KALEMLERİ</t>
  </si>
  <si>
    <t>1.YIL</t>
  </si>
  <si>
    <t>2.YIL</t>
  </si>
  <si>
    <t>3.YIL</t>
  </si>
  <si>
    <t>4.YIL</t>
  </si>
  <si>
    <t>5.YIL</t>
  </si>
  <si>
    <t>KİRA</t>
  </si>
  <si>
    <t>PERSONEL*</t>
  </si>
  <si>
    <t>BAKIM-ONARIM</t>
  </si>
  <si>
    <t>GENEL GİDERLER</t>
  </si>
  <si>
    <t>TOPLAM</t>
  </si>
  <si>
    <t>BAŞLANGIÇ YATIRIM SERMAYESİ İHTİYACI TABLOSU</t>
  </si>
  <si>
    <t>YATIRIM HARCAMALARI</t>
  </si>
  <si>
    <t>TUTAR</t>
  </si>
  <si>
    <t>AÇIKLAMA</t>
  </si>
  <si>
    <t>KİRA-DEPOZİTO</t>
  </si>
  <si>
    <t>KURULUŞ İŞLEMLERİ VE HARÇ MASRAFLARI</t>
  </si>
  <si>
    <t>TOPLAM SABİT YATIRIM</t>
  </si>
  <si>
    <t xml:space="preserve">NAKİT ÇIKIŞLARI          </t>
  </si>
  <si>
    <t>KRED FAİZ ÖDEMELERİ</t>
  </si>
  <si>
    <t>KREDİ ANA PARA ÖDEMELERİ</t>
  </si>
  <si>
    <t>I.KREDİ ÖDEME TOPLAMI</t>
  </si>
  <si>
    <t>K.NAKİT ÇIKIŞLARI TOPLAMI (G,H,I,J)</t>
  </si>
  <si>
    <t xml:space="preserve">6.3 Nakit Projeksiyonları </t>
  </si>
  <si>
    <t>YILLAR</t>
  </si>
  <si>
    <t>NAKİT GİRİŞLERİ</t>
  </si>
  <si>
    <t>E.HURDA DEĞER</t>
  </si>
  <si>
    <t>6.5 Kâra Geçiş Noktası</t>
  </si>
  <si>
    <r>
      <t xml:space="preserve"> </t>
    </r>
    <r>
      <rPr>
        <b/>
        <i/>
        <sz val="12"/>
        <color indexed="8"/>
        <rFont val="Times New Roman"/>
        <family val="1"/>
        <charset val="162"/>
      </rPr>
      <t>6.6 Özkaynak ve/veya Diğer Kaynaklardan Sağlanacak Finansman</t>
    </r>
  </si>
  <si>
    <t>İŞLETME FİNANSMAN YAPISI</t>
  </si>
  <si>
    <t>1.YIL TOPLAMI</t>
  </si>
  <si>
    <t>FİNANSMAN İHTİYACI</t>
  </si>
  <si>
    <t>1.BAŞLANGIÇ YATIRIMI</t>
  </si>
  <si>
    <t>2.İŞLETME SERMAYESİ</t>
  </si>
  <si>
    <t>TOPLAM FİNANSMAN İHTİYACI</t>
  </si>
  <si>
    <t>FİNANSMAN KAYNAKLARI</t>
  </si>
  <si>
    <t>1.ÖZKAYNAKLAR</t>
  </si>
  <si>
    <t>2.BORÇLAR</t>
  </si>
  <si>
    <t>3.KREDİLER</t>
  </si>
  <si>
    <t xml:space="preserve">TOPLAM FİNANSMAN </t>
  </si>
  <si>
    <t xml:space="preserve">6.4 Üretim/Satış Hedefleri </t>
  </si>
  <si>
    <t>KÂRA GEÇİŞ NOKTASI</t>
  </si>
  <si>
    <t xml:space="preserve">BÖLÜM 6: FİNANSAL PLAN </t>
  </si>
  <si>
    <t xml:space="preserve">6.1 Başlangıç Maliyetleri ve Diğer Başlangıç Giderleri </t>
  </si>
  <si>
    <t>MİKTAR</t>
  </si>
  <si>
    <t xml:space="preserve">TUTAR </t>
  </si>
  <si>
    <t>KDV %18:</t>
  </si>
  <si>
    <t>GENEL TOPLAM:</t>
  </si>
  <si>
    <t xml:space="preserve">6.2 İşletme Giderleri </t>
  </si>
  <si>
    <t>Gider Kalemleri</t>
  </si>
  <si>
    <t>Toplam Harcama</t>
  </si>
  <si>
    <t>% Sabit / Değişken</t>
  </si>
  <si>
    <t>Sabit Giderler</t>
  </si>
  <si>
    <t>Değişken Giderler</t>
  </si>
  <si>
    <t>HABERLEŞME</t>
  </si>
  <si>
    <t>GÖREV</t>
  </si>
  <si>
    <t>SAYI</t>
  </si>
  <si>
    <t>BRÜT MAAŞ</t>
  </si>
  <si>
    <t>YILLIK TOPLAM</t>
  </si>
  <si>
    <t>PERSONEL</t>
  </si>
  <si>
    <t xml:space="preserve"> GENEL TOPLAM</t>
  </si>
  <si>
    <t>İŞLETME SERMAYESİ TABLOSU</t>
  </si>
  <si>
    <t>İŞLETME SERMAYESİ KALEMLERİ</t>
  </si>
  <si>
    <t>YILLIK İŞLETME GİDERLERİ</t>
  </si>
  <si>
    <t>SÜRE</t>
  </si>
  <si>
    <t>İŞLETME SERMAYESİ İHTİYACI</t>
  </si>
  <si>
    <t>1 AYLIK</t>
  </si>
  <si>
    <t>GENEL TOPLAM</t>
  </si>
  <si>
    <t>TOPLAM YATIRIM İHTİYACI</t>
  </si>
  <si>
    <t>PERSONEL GİDER TABLOSU *</t>
  </si>
  <si>
    <t>1. YIL</t>
  </si>
  <si>
    <t>4. YIL</t>
  </si>
  <si>
    <t>5. YIL</t>
  </si>
  <si>
    <t>3. YIL</t>
  </si>
  <si>
    <t>2. YIL</t>
  </si>
  <si>
    <t>% Değişken</t>
  </si>
  <si>
    <t>% Sabit</t>
  </si>
  <si>
    <t>BEKLENMEYEN GİDERLER</t>
  </si>
  <si>
    <t>3 KOSGEB DESTEKLERİ</t>
  </si>
  <si>
    <t>ELEKTRİK</t>
  </si>
  <si>
    <t>SU</t>
  </si>
  <si>
    <t>BAŞABAŞ NOKTASI HESABI :</t>
  </si>
  <si>
    <t>Başa Baş Noktası =</t>
  </si>
  <si>
    <t xml:space="preserve">                                    İşletme Sabit Giderleri</t>
  </si>
  <si>
    <t>İşletmenin ilk Yıl için Sabit Giderleri=</t>
  </si>
  <si>
    <t>İşletmenin Gelirleri / Ürün Adeti =</t>
  </si>
  <si>
    <t>İşletme Değişken Giderleri / Ürün Adeti =</t>
  </si>
  <si>
    <t>Ürün Adeti=</t>
  </si>
  <si>
    <t xml:space="preserve">Birim Fiyat </t>
  </si>
  <si>
    <t>Yıllık Satış Adedi</t>
  </si>
  <si>
    <t>Ürün/Hizmet Adı</t>
  </si>
  <si>
    <t xml:space="preserve">İşletme Gelirleri Toplamı </t>
  </si>
  <si>
    <t xml:space="preserve">MAKİNE, TEÇHİZAT, YAZILIM VE OFİS DONANIM GİDERLERİ </t>
  </si>
  <si>
    <t>BİRİM FİYAT</t>
  </si>
  <si>
    <t>HARCAMA ADI</t>
  </si>
  <si>
    <t>PERSONEL (  )</t>
  </si>
  <si>
    <t>OFİS SANDALYESİ</t>
  </si>
  <si>
    <t>MİCROSOFT OFİS PROGRAMI</t>
  </si>
  <si>
    <t>İŞ YERİ OFİS MOBİLYASI</t>
  </si>
  <si>
    <t>ARABA YAKIT VE BAKIM</t>
  </si>
  <si>
    <t>NAKLİYE-AMBAR</t>
  </si>
  <si>
    <t>MUHASEBE</t>
  </si>
  <si>
    <t>DOĞALGAZ</t>
  </si>
  <si>
    <t>GELİR-GİDER TABLOSU</t>
  </si>
  <si>
    <t>                                            Birim Fiyat – Birim Değişken </t>
  </si>
  <si>
    <t>DİZ ÜSTÜ BİLGİSAYAR</t>
  </si>
  <si>
    <t>?</t>
  </si>
  <si>
    <t xml:space="preserve"> (Gıda alım maliyeti)</t>
  </si>
  <si>
    <t>GIDA MALİYETLERİ</t>
  </si>
  <si>
    <t>ÇORBA</t>
  </si>
  <si>
    <t>ANA YEMEK</t>
  </si>
  <si>
    <t>TATLI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</si>
</sst>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TL&quot;;[Red]\-#,##0\ &quot;TL&quot;"/>
    <numFmt numFmtId="165" formatCode="#,##0.00\ &quot;TL&quot;;[Red]\-#,##0.00\ &quot;TL&quot;"/>
    <numFmt numFmtId="166" formatCode="#,##0.00_ ;[Red]\-#,##0.00\ "/>
    <numFmt numFmtId="167" formatCode="#,##0.0\ &quot;TL&quot;;[Red]\-#,##0.0\ &quot;TL&quot;"/>
    <numFmt numFmtId="168" formatCode="#,##0\ _T_L"/>
    <numFmt numFmtId="169" formatCode="#,##0.00\ &quot;TL&quot;"/>
    <numFmt numFmtId="170" formatCode="#,##0.00\ _T_L"/>
  </numFmts>
  <fonts count="41" x14ac:knownFonts="1">
    <font>
      <sz val="11"/>
      <color theme="1"/>
      <name val="Calibri"/>
      <family val="2"/>
      <charset val="162"/>
      <scheme val="minor"/>
    </font>
    <font>
      <b/>
      <i/>
      <sz val="12"/>
      <color indexed="8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2"/>
      <color indexed="8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i/>
      <sz val="12"/>
      <color indexed="8"/>
      <name val="Calibri"/>
      <family val="2"/>
      <charset val="162"/>
    </font>
    <font>
      <b/>
      <i/>
      <sz val="12"/>
      <color indexed="8"/>
      <name val="Calibri"/>
      <family val="2"/>
      <charset val="162"/>
    </font>
    <font>
      <b/>
      <i/>
      <sz val="12"/>
      <color indexed="8"/>
      <name val="Calibri"/>
      <family val="2"/>
      <charset val="162"/>
    </font>
    <font>
      <b/>
      <i/>
      <sz val="12"/>
      <color indexed="8"/>
      <name val="Times New Roman"/>
      <family val="1"/>
      <charset val="162"/>
    </font>
    <font>
      <b/>
      <i/>
      <sz val="14"/>
      <color indexed="8"/>
      <name val="Times New Roman"/>
      <family val="1"/>
      <charset val="162"/>
    </font>
    <font>
      <sz val="14"/>
      <color indexed="8"/>
      <name val="Calibri"/>
      <family val="2"/>
      <charset val="162"/>
    </font>
    <font>
      <b/>
      <sz val="14"/>
      <color indexed="8"/>
      <name val="Times New Roman"/>
      <family val="1"/>
      <charset val="162"/>
    </font>
    <font>
      <b/>
      <sz val="14"/>
      <color indexed="10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color indexed="8"/>
      <name val="Arial Black"/>
      <family val="2"/>
      <charset val="162"/>
    </font>
    <font>
      <sz val="11"/>
      <color indexed="8"/>
      <name val="Arial"/>
      <family val="2"/>
      <charset val="162"/>
    </font>
    <font>
      <b/>
      <sz val="14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1"/>
      <color indexed="10"/>
      <name val="Calibri"/>
      <family val="2"/>
      <charset val="162"/>
    </font>
    <font>
      <sz val="10"/>
      <color indexed="8"/>
      <name val="Times New Roman"/>
      <family val="1"/>
      <charset val="162"/>
    </font>
    <font>
      <sz val="11"/>
      <color indexed="8"/>
      <name val="Arial"/>
      <family val="2"/>
      <charset val="162"/>
    </font>
    <font>
      <b/>
      <sz val="14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2"/>
      <color indexed="10"/>
      <name val="Times New Roman"/>
      <family val="1"/>
      <charset val="162"/>
    </font>
    <font>
      <sz val="11"/>
      <name val="Calibri"/>
      <family val="2"/>
      <charset val="162"/>
    </font>
    <font>
      <sz val="10"/>
      <color indexed="8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b/>
      <sz val="12"/>
      <color indexed="10"/>
      <name val="Calibri"/>
      <family val="2"/>
      <charset val="162"/>
    </font>
    <font>
      <sz val="10"/>
      <name val="Times New Roman"/>
      <family val="1"/>
      <charset val="162"/>
    </font>
    <font>
      <sz val="8"/>
      <name val="Calibri"/>
      <family val="2"/>
      <charset val="162"/>
    </font>
    <font>
      <b/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2" fillId="2" borderId="2" xfId="0" applyFont="1" applyFill="1" applyBorder="1"/>
    <xf numFmtId="0" fontId="4" fillId="0" borderId="2" xfId="0" applyFont="1" applyBorder="1"/>
    <xf numFmtId="0" fontId="5" fillId="0" borderId="2" xfId="0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right"/>
    </xf>
    <xf numFmtId="0" fontId="2" fillId="2" borderId="3" xfId="0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8" fillId="2" borderId="1" xfId="0" applyFont="1" applyFill="1" applyBorder="1"/>
    <xf numFmtId="0" fontId="7" fillId="2" borderId="5" xfId="0" applyFont="1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7" fillId="2" borderId="7" xfId="0" applyFont="1" applyFill="1" applyBorder="1" applyAlignment="1">
      <alignment horizontal="right"/>
    </xf>
    <xf numFmtId="165" fontId="2" fillId="3" borderId="8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wrapText="1"/>
    </xf>
    <xf numFmtId="0" fontId="10" fillId="0" borderId="0" xfId="0" applyFont="1"/>
    <xf numFmtId="0" fontId="2" fillId="2" borderId="9" xfId="0" applyFont="1" applyFill="1" applyBorder="1"/>
    <xf numFmtId="0" fontId="11" fillId="0" borderId="8" xfId="0" applyFont="1" applyBorder="1" applyAlignment="1"/>
    <xf numFmtId="0" fontId="12" fillId="0" borderId="8" xfId="0" applyFont="1" applyBorder="1" applyAlignment="1"/>
    <xf numFmtId="0" fontId="13" fillId="2" borderId="8" xfId="0" applyFont="1" applyFill="1" applyBorder="1" applyAlignment="1">
      <alignment horizontal="center"/>
    </xf>
    <xf numFmtId="0" fontId="7" fillId="2" borderId="10" xfId="0" applyFont="1" applyFill="1" applyBorder="1"/>
    <xf numFmtId="0" fontId="14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9" fillId="2" borderId="1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5" fillId="0" borderId="0" xfId="0" applyFont="1"/>
    <xf numFmtId="0" fontId="7" fillId="2" borderId="1" xfId="0" applyFont="1" applyFill="1" applyBorder="1"/>
    <xf numFmtId="0" fontId="7" fillId="2" borderId="8" xfId="0" applyFont="1" applyFill="1" applyBorder="1" applyAlignment="1"/>
    <xf numFmtId="0" fontId="0" fillId="0" borderId="8" xfId="0" applyBorder="1"/>
    <xf numFmtId="0" fontId="16" fillId="2" borderId="2" xfId="0" applyFont="1" applyFill="1" applyBorder="1"/>
    <xf numFmtId="0" fontId="7" fillId="2" borderId="12" xfId="0" applyFont="1" applyFill="1" applyBorder="1" applyAlignment="1">
      <alignment horizontal="center"/>
    </xf>
    <xf numFmtId="0" fontId="6" fillId="2" borderId="2" xfId="0" applyFont="1" applyFill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6" fillId="2" borderId="2" xfId="0" applyFont="1" applyFill="1" applyBorder="1" applyAlignment="1">
      <alignment vertical="top"/>
    </xf>
    <xf numFmtId="0" fontId="6" fillId="2" borderId="10" xfId="0" applyFont="1" applyFill="1" applyBorder="1"/>
    <xf numFmtId="0" fontId="2" fillId="0" borderId="13" xfId="0" applyFont="1" applyBorder="1" applyAlignment="1">
      <alignment horizontal="center"/>
    </xf>
    <xf numFmtId="0" fontId="17" fillId="0" borderId="0" xfId="0" applyFont="1"/>
    <xf numFmtId="0" fontId="14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4" xfId="0" applyFont="1" applyFill="1" applyBorder="1"/>
    <xf numFmtId="165" fontId="18" fillId="2" borderId="4" xfId="0" applyNumberFormat="1" applyFont="1" applyFill="1" applyBorder="1" applyAlignment="1">
      <alignment horizontal="right"/>
    </xf>
    <xf numFmtId="165" fontId="19" fillId="0" borderId="4" xfId="0" applyNumberFormat="1" applyFont="1" applyBorder="1" applyAlignment="1">
      <alignment horizontal="right"/>
    </xf>
    <xf numFmtId="0" fontId="7" fillId="0" borderId="0" xfId="0" applyFont="1" applyFill="1" applyBorder="1"/>
    <xf numFmtId="0" fontId="16" fillId="0" borderId="0" xfId="0" applyFont="1" applyFill="1" applyBorder="1"/>
    <xf numFmtId="165" fontId="18" fillId="0" borderId="0" xfId="0" applyNumberFormat="1" applyFont="1" applyFill="1" applyBorder="1" applyAlignment="1">
      <alignment horizontal="right"/>
    </xf>
    <xf numFmtId="0" fontId="20" fillId="2" borderId="1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1" fillId="2" borderId="4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165" fontId="22" fillId="2" borderId="1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2" borderId="17" xfId="0" applyFont="1" applyFill="1" applyBorder="1"/>
    <xf numFmtId="0" fontId="2" fillId="2" borderId="18" xfId="0" applyFont="1" applyFill="1" applyBorder="1"/>
    <xf numFmtId="0" fontId="6" fillId="2" borderId="19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0" fillId="2" borderId="20" xfId="0" applyFont="1" applyFill="1" applyBorder="1" applyAlignment="1">
      <alignment horizontal="center" wrapText="1"/>
    </xf>
    <xf numFmtId="165" fontId="18" fillId="2" borderId="4" xfId="0" applyNumberFormat="1" applyFont="1" applyFill="1" applyBorder="1" applyAlignment="1">
      <alignment horizontal="right" wrapText="1"/>
    </xf>
    <xf numFmtId="165" fontId="19" fillId="0" borderId="4" xfId="0" applyNumberFormat="1" applyFont="1" applyBorder="1" applyAlignment="1">
      <alignment horizontal="right" wrapText="1"/>
    </xf>
    <xf numFmtId="165" fontId="18" fillId="0" borderId="4" xfId="0" applyNumberFormat="1" applyFont="1" applyFill="1" applyBorder="1" applyAlignment="1">
      <alignment horizontal="right"/>
    </xf>
    <xf numFmtId="165" fontId="19" fillId="0" borderId="16" xfId="0" applyNumberFormat="1" applyFont="1" applyBorder="1" applyAlignment="1">
      <alignment horizontal="right"/>
    </xf>
    <xf numFmtId="165" fontId="18" fillId="2" borderId="14" xfId="0" applyNumberFormat="1" applyFont="1" applyFill="1" applyBorder="1" applyAlignment="1">
      <alignment horizontal="right"/>
    </xf>
    <xf numFmtId="165" fontId="19" fillId="0" borderId="21" xfId="0" applyNumberFormat="1" applyFont="1" applyFill="1" applyBorder="1" applyAlignment="1">
      <alignment horizontal="right"/>
    </xf>
    <xf numFmtId="165" fontId="19" fillId="0" borderId="22" xfId="0" applyNumberFormat="1" applyFont="1" applyFill="1" applyBorder="1" applyAlignment="1">
      <alignment horizontal="right"/>
    </xf>
    <xf numFmtId="165" fontId="23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7" fillId="2" borderId="14" xfId="0" applyFont="1" applyFill="1" applyBorder="1"/>
    <xf numFmtId="0" fontId="7" fillId="0" borderId="0" xfId="0" applyFont="1" applyFill="1" applyBorder="1" applyAlignment="1">
      <alignment horizontal="center"/>
    </xf>
    <xf numFmtId="165" fontId="19" fillId="0" borderId="8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165" fontId="23" fillId="0" borderId="26" xfId="0" applyNumberFormat="1" applyFont="1" applyFill="1" applyBorder="1" applyAlignment="1">
      <alignment horizontal="right"/>
    </xf>
    <xf numFmtId="165" fontId="23" fillId="0" borderId="13" xfId="0" applyNumberFormat="1" applyFont="1" applyFill="1" applyBorder="1" applyAlignment="1">
      <alignment horizontal="right"/>
    </xf>
    <xf numFmtId="165" fontId="24" fillId="0" borderId="8" xfId="0" applyNumberFormat="1" applyFont="1" applyFill="1" applyBorder="1" applyAlignment="1">
      <alignment horizontal="right"/>
    </xf>
    <xf numFmtId="165" fontId="24" fillId="0" borderId="12" xfId="0" applyNumberFormat="1" applyFont="1" applyFill="1" applyBorder="1" applyAlignment="1">
      <alignment horizontal="right"/>
    </xf>
    <xf numFmtId="165" fontId="19" fillId="0" borderId="2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 vertical="center"/>
    </xf>
    <xf numFmtId="165" fontId="19" fillId="0" borderId="27" xfId="0" applyNumberFormat="1" applyFont="1" applyFill="1" applyBorder="1" applyAlignment="1">
      <alignment horizontal="right" vertical="center"/>
    </xf>
    <xf numFmtId="165" fontId="19" fillId="0" borderId="8" xfId="0" applyNumberFormat="1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>
      <alignment horizontal="right"/>
    </xf>
    <xf numFmtId="165" fontId="24" fillId="0" borderId="8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horizontal="right" vertical="center"/>
    </xf>
    <xf numFmtId="165" fontId="24" fillId="0" borderId="12" xfId="0" applyNumberFormat="1" applyFont="1" applyFill="1" applyBorder="1" applyAlignment="1">
      <alignment horizontal="right" vertical="center"/>
    </xf>
    <xf numFmtId="165" fontId="18" fillId="0" borderId="26" xfId="0" applyNumberFormat="1" applyFont="1" applyFill="1" applyBorder="1" applyAlignment="1">
      <alignment horizontal="right" vertical="center"/>
    </xf>
    <xf numFmtId="165" fontId="18" fillId="0" borderId="13" xfId="0" applyNumberFormat="1" applyFont="1" applyFill="1" applyBorder="1" applyAlignment="1">
      <alignment horizontal="right" vertical="center"/>
    </xf>
    <xf numFmtId="165" fontId="23" fillId="0" borderId="8" xfId="0" applyNumberFormat="1" applyFont="1" applyFill="1" applyBorder="1" applyAlignment="1">
      <alignment horizontal="right"/>
    </xf>
    <xf numFmtId="165" fontId="23" fillId="0" borderId="26" xfId="0" applyNumberFormat="1" applyFont="1" applyBorder="1" applyAlignment="1">
      <alignment horizontal="right"/>
    </xf>
    <xf numFmtId="0" fontId="2" fillId="0" borderId="0" xfId="0" applyFont="1" applyFill="1" applyBorder="1"/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2" fillId="2" borderId="14" xfId="0" applyFont="1" applyFill="1" applyBorder="1"/>
    <xf numFmtId="165" fontId="18" fillId="0" borderId="4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165" fontId="25" fillId="0" borderId="4" xfId="0" applyNumberFormat="1" applyFont="1" applyBorder="1" applyAlignment="1">
      <alignment horizontal="right" vertical="center" wrapText="1"/>
    </xf>
    <xf numFmtId="4" fontId="19" fillId="0" borderId="4" xfId="0" applyNumberFormat="1" applyFont="1" applyBorder="1" applyAlignment="1">
      <alignment horizontal="right"/>
    </xf>
    <xf numFmtId="165" fontId="29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5" fontId="28" fillId="0" borderId="8" xfId="0" applyNumberFormat="1" applyFont="1" applyBorder="1"/>
    <xf numFmtId="164" fontId="19" fillId="0" borderId="15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8" fillId="0" borderId="8" xfId="0" applyFont="1" applyBorder="1"/>
    <xf numFmtId="165" fontId="28" fillId="0" borderId="24" xfId="0" applyNumberFormat="1" applyFont="1" applyBorder="1"/>
    <xf numFmtId="0" fontId="35" fillId="2" borderId="1" xfId="0" applyFont="1" applyFill="1" applyBorder="1"/>
    <xf numFmtId="0" fontId="30" fillId="4" borderId="1" xfId="0" applyFont="1" applyFill="1" applyBorder="1" applyAlignment="1">
      <alignment wrapText="1"/>
    </xf>
    <xf numFmtId="0" fontId="35" fillId="2" borderId="28" xfId="0" applyFont="1" applyFill="1" applyBorder="1" applyAlignment="1"/>
    <xf numFmtId="0" fontId="36" fillId="0" borderId="0" xfId="0" applyFont="1" applyBorder="1" applyAlignment="1">
      <alignment horizontal="left"/>
    </xf>
    <xf numFmtId="165" fontId="30" fillId="0" borderId="6" xfId="0" applyNumberFormat="1" applyFont="1" applyBorder="1" applyAlignment="1">
      <alignment horizontal="right" vertical="center"/>
    </xf>
    <xf numFmtId="165" fontId="38" fillId="0" borderId="4" xfId="0" applyNumberFormat="1" applyFont="1" applyBorder="1" applyAlignment="1">
      <alignment horizontal="right" vertical="center" wrapText="1"/>
    </xf>
    <xf numFmtId="0" fontId="27" fillId="0" borderId="8" xfId="0" applyFont="1" applyBorder="1"/>
    <xf numFmtId="0" fontId="26" fillId="0" borderId="8" xfId="0" applyFont="1" applyBorder="1"/>
    <xf numFmtId="165" fontId="28" fillId="0" borderId="8" xfId="0" applyNumberFormat="1" applyFont="1" applyBorder="1" applyAlignment="1">
      <alignment horizontal="center"/>
    </xf>
    <xf numFmtId="166" fontId="28" fillId="0" borderId="8" xfId="0" applyNumberFormat="1" applyFont="1" applyBorder="1" applyAlignment="1">
      <alignment horizontal="center"/>
    </xf>
    <xf numFmtId="0" fontId="21" fillId="0" borderId="8" xfId="0" applyFont="1" applyBorder="1"/>
    <xf numFmtId="0" fontId="4" fillId="4" borderId="29" xfId="0" applyFont="1" applyFill="1" applyBorder="1" applyAlignment="1">
      <alignment wrapText="1"/>
    </xf>
    <xf numFmtId="0" fontId="35" fillId="2" borderId="15" xfId="0" applyFont="1" applyFill="1" applyBorder="1"/>
    <xf numFmtId="167" fontId="31" fillId="0" borderId="4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165" fontId="30" fillId="0" borderId="4" xfId="0" applyNumberFormat="1" applyFont="1" applyBorder="1" applyAlignment="1">
      <alignment horizontal="right" wrapText="1"/>
    </xf>
    <xf numFmtId="0" fontId="30" fillId="2" borderId="1" xfId="0" applyFont="1" applyFill="1" applyBorder="1"/>
    <xf numFmtId="165" fontId="30" fillId="0" borderId="4" xfId="0" applyNumberFormat="1" applyFont="1" applyBorder="1" applyAlignment="1">
      <alignment horizontal="right"/>
    </xf>
    <xf numFmtId="0" fontId="40" fillId="0" borderId="14" xfId="0" applyFont="1" applyBorder="1" applyAlignment="1">
      <alignment vertical="center"/>
    </xf>
    <xf numFmtId="0" fontId="21" fillId="0" borderId="24" xfId="0" applyFont="1" applyBorder="1" applyAlignment="1">
      <alignment horizontal="justify" vertical="center"/>
    </xf>
    <xf numFmtId="0" fontId="0" fillId="0" borderId="30" xfId="0" applyBorder="1"/>
    <xf numFmtId="0" fontId="21" fillId="0" borderId="30" xfId="0" applyFont="1" applyBorder="1" applyAlignment="1">
      <alignment horizontal="justify" vertical="center"/>
    </xf>
    <xf numFmtId="0" fontId="3" fillId="0" borderId="30" xfId="0" applyFont="1" applyBorder="1" applyAlignment="1">
      <alignment horizontal="justify" vertical="center"/>
    </xf>
    <xf numFmtId="0" fontId="21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168" fontId="0" fillId="0" borderId="0" xfId="0" applyNumberFormat="1"/>
    <xf numFmtId="9" fontId="0" fillId="0" borderId="0" xfId="0" applyNumberFormat="1"/>
    <xf numFmtId="169" fontId="0" fillId="0" borderId="0" xfId="0" applyNumberFormat="1"/>
    <xf numFmtId="170" fontId="31" fillId="0" borderId="4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3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0" fillId="4" borderId="32" xfId="0" applyFont="1" applyFill="1" applyBorder="1" applyAlignment="1">
      <alignment horizontal="left" wrapText="1"/>
    </xf>
    <xf numFmtId="0" fontId="30" fillId="4" borderId="15" xfId="0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center"/>
    </xf>
    <xf numFmtId="165" fontId="18" fillId="2" borderId="37" xfId="0" applyNumberFormat="1" applyFont="1" applyFill="1" applyBorder="1" applyAlignment="1">
      <alignment horizontal="right"/>
    </xf>
    <xf numFmtId="165" fontId="18" fillId="2" borderId="36" xfId="0" applyNumberFormat="1" applyFont="1" applyFill="1" applyBorder="1" applyAlignment="1">
      <alignment horizontal="right"/>
    </xf>
    <xf numFmtId="0" fontId="20" fillId="2" borderId="32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35" fillId="2" borderId="32" xfId="0" applyFont="1" applyFill="1" applyBorder="1"/>
    <xf numFmtId="0" fontId="35" fillId="2" borderId="15" xfId="0" applyFont="1" applyFill="1" applyBorder="1"/>
    <xf numFmtId="0" fontId="36" fillId="0" borderId="20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36" fillId="0" borderId="39" xfId="0" applyFont="1" applyBorder="1" applyAlignment="1">
      <alignment horizontal="left"/>
    </xf>
    <xf numFmtId="0" fontId="34" fillId="0" borderId="0" xfId="0" applyFont="1" applyAlignment="1">
      <alignment horizontal="left"/>
    </xf>
    <xf numFmtId="2" fontId="28" fillId="0" borderId="8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165" fontId="19" fillId="0" borderId="36" xfId="0" applyNumberFormat="1" applyFont="1" applyBorder="1" applyAlignment="1">
      <alignment horizontal="center"/>
    </xf>
    <xf numFmtId="165" fontId="18" fillId="2" borderId="32" xfId="0" applyNumberFormat="1" applyFont="1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30" fillId="2" borderId="32" xfId="0" applyFont="1" applyFill="1" applyBorder="1"/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201</xdr:row>
      <xdr:rowOff>76200</xdr:rowOff>
    </xdr:from>
    <xdr:to>
      <xdr:col>0</xdr:col>
      <xdr:colOff>3409950</xdr:colOff>
      <xdr:row>201</xdr:row>
      <xdr:rowOff>76200</xdr:rowOff>
    </xdr:to>
    <xdr:cxnSp macro="">
      <xdr:nvCxnSpPr>
        <xdr:cNvPr id="2063" name="AutoShape 2"/>
        <xdr:cNvCxnSpPr>
          <a:cxnSpLocks noChangeShapeType="1"/>
        </xdr:cNvCxnSpPr>
      </xdr:nvCxnSpPr>
      <xdr:spPr bwMode="auto">
        <a:xfrm>
          <a:off x="1552575" y="47234475"/>
          <a:ext cx="18573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4"/>
  <sheetViews>
    <sheetView tabSelected="1" topLeftCell="A122" zoomScaleNormal="100" workbookViewId="0">
      <selection activeCell="D8" sqref="D8"/>
    </sheetView>
  </sheetViews>
  <sheetFormatPr defaultRowHeight="15" x14ac:dyDescent="0.25"/>
  <cols>
    <col min="1" max="1" width="53" customWidth="1"/>
    <col min="2" max="2" width="20.42578125" customWidth="1"/>
    <col min="3" max="3" width="20.28515625" customWidth="1"/>
    <col min="4" max="4" width="21.140625" customWidth="1"/>
    <col min="5" max="5" width="19.5703125" bestFit="1" customWidth="1"/>
    <col min="6" max="6" width="24.140625" bestFit="1" customWidth="1"/>
    <col min="7" max="7" width="17.28515625" bestFit="1" customWidth="1"/>
    <col min="8" max="8" width="10" bestFit="1" customWidth="1"/>
  </cols>
  <sheetData>
    <row r="1" spans="1:6" ht="27.75" customHeight="1" x14ac:dyDescent="0.25">
      <c r="A1" s="155"/>
      <c r="B1" s="155"/>
      <c r="C1" s="155"/>
      <c r="D1" s="155"/>
      <c r="E1" s="155"/>
      <c r="F1" s="155"/>
    </row>
    <row r="2" spans="1:6" ht="18.75" x14ac:dyDescent="0.3">
      <c r="A2" s="46" t="s">
        <v>70</v>
      </c>
    </row>
    <row r="3" spans="1:6" ht="16.5" thickBot="1" x14ac:dyDescent="0.3">
      <c r="A3" s="47" t="s">
        <v>71</v>
      </c>
    </row>
    <row r="4" spans="1:6" ht="19.5" thickBot="1" x14ac:dyDescent="0.35">
      <c r="A4" s="162" t="s">
        <v>39</v>
      </c>
      <c r="B4" s="163"/>
      <c r="C4" s="176"/>
      <c r="D4" s="85"/>
    </row>
    <row r="5" spans="1:6" ht="19.5" thickBot="1" x14ac:dyDescent="0.35">
      <c r="A5" s="16" t="s">
        <v>40</v>
      </c>
      <c r="B5" s="12" t="s">
        <v>41</v>
      </c>
      <c r="C5" s="12" t="s">
        <v>42</v>
      </c>
      <c r="D5" s="85"/>
    </row>
    <row r="6" spans="1:6" ht="15.75" thickBot="1" x14ac:dyDescent="0.3">
      <c r="A6" s="1" t="s">
        <v>43</v>
      </c>
      <c r="B6" s="121"/>
      <c r="C6" s="17"/>
      <c r="D6" s="104"/>
    </row>
    <row r="7" spans="1:6" ht="15.75" thickBot="1" x14ac:dyDescent="0.3">
      <c r="A7" s="147" t="s">
        <v>120</v>
      </c>
      <c r="B7" s="148">
        <f>SUM(D31)</f>
        <v>0</v>
      </c>
      <c r="C7" s="17"/>
      <c r="D7" s="104"/>
    </row>
    <row r="8" spans="1:6" ht="15.75" thickBot="1" x14ac:dyDescent="0.3">
      <c r="A8" s="1" t="s">
        <v>44</v>
      </c>
      <c r="B8" s="122"/>
      <c r="C8" s="17"/>
      <c r="D8" s="104"/>
    </row>
    <row r="9" spans="1:6" ht="15.75" thickBot="1" x14ac:dyDescent="0.3">
      <c r="A9" s="1" t="s">
        <v>37</v>
      </c>
      <c r="B9" s="122"/>
      <c r="C9" s="17"/>
      <c r="D9" s="104"/>
    </row>
    <row r="10" spans="1:6" ht="15.75" thickBot="1" x14ac:dyDescent="0.3">
      <c r="A10" s="8" t="s">
        <v>105</v>
      </c>
      <c r="B10" s="134"/>
      <c r="C10" s="18"/>
      <c r="D10" s="104"/>
    </row>
    <row r="11" spans="1:6" ht="19.5" thickBot="1" x14ac:dyDescent="0.35">
      <c r="A11" s="19" t="s">
        <v>45</v>
      </c>
      <c r="B11" s="177">
        <f>SUM(B6:B10)</f>
        <v>0</v>
      </c>
      <c r="C11" s="178"/>
      <c r="D11" s="56"/>
    </row>
    <row r="12" spans="1:6" ht="15.75" thickBot="1" x14ac:dyDescent="0.3"/>
    <row r="13" spans="1:6" ht="19.5" thickBot="1" x14ac:dyDescent="0.35">
      <c r="A13" s="162" t="s">
        <v>120</v>
      </c>
      <c r="B13" s="163"/>
      <c r="C13" s="163"/>
      <c r="D13" s="164"/>
    </row>
    <row r="14" spans="1:6" ht="16.5" thickBot="1" x14ac:dyDescent="0.3">
      <c r="A14" s="48" t="s">
        <v>122</v>
      </c>
      <c r="B14" s="49" t="s">
        <v>72</v>
      </c>
      <c r="C14" s="49" t="s">
        <v>121</v>
      </c>
      <c r="D14" s="49" t="s">
        <v>73</v>
      </c>
    </row>
    <row r="15" spans="1:6" ht="16.5" thickBot="1" x14ac:dyDescent="0.3">
      <c r="A15" s="123" t="s">
        <v>126</v>
      </c>
      <c r="B15" s="110"/>
      <c r="C15" s="111"/>
      <c r="D15" s="116">
        <f>B15*C15</f>
        <v>0</v>
      </c>
    </row>
    <row r="16" spans="1:6" ht="16.5" thickBot="1" x14ac:dyDescent="0.3">
      <c r="A16" s="123" t="s">
        <v>124</v>
      </c>
      <c r="B16" s="110"/>
      <c r="C16" s="111"/>
      <c r="D16" s="116">
        <f t="shared" ref="D16:D28" si="0">B16*C16</f>
        <v>0</v>
      </c>
    </row>
    <row r="17" spans="1:5" ht="16.5" thickBot="1" x14ac:dyDescent="0.3">
      <c r="A17" s="123" t="s">
        <v>133</v>
      </c>
      <c r="B17" s="110"/>
      <c r="C17" s="111"/>
      <c r="D17" s="116">
        <f t="shared" si="0"/>
        <v>0</v>
      </c>
    </row>
    <row r="18" spans="1:5" ht="16.5" thickBot="1" x14ac:dyDescent="0.3">
      <c r="A18" s="123" t="s">
        <v>125</v>
      </c>
      <c r="B18" s="110"/>
      <c r="C18" s="111"/>
      <c r="D18" s="116">
        <f t="shared" si="0"/>
        <v>0</v>
      </c>
    </row>
    <row r="19" spans="1:5" ht="16.5" thickBot="1" x14ac:dyDescent="0.3">
      <c r="A19" s="123" t="s">
        <v>134</v>
      </c>
      <c r="B19" s="110"/>
      <c r="C19" s="111"/>
      <c r="D19" s="116">
        <f t="shared" si="0"/>
        <v>0</v>
      </c>
    </row>
    <row r="20" spans="1:5" ht="16.5" thickBot="1" x14ac:dyDescent="0.3">
      <c r="A20" s="124" t="s">
        <v>134</v>
      </c>
      <c r="B20" s="110"/>
      <c r="C20" s="111"/>
      <c r="D20" s="116">
        <f t="shared" si="0"/>
        <v>0</v>
      </c>
    </row>
    <row r="21" spans="1:5" ht="16.5" thickBot="1" x14ac:dyDescent="0.3">
      <c r="A21" s="124" t="s">
        <v>134</v>
      </c>
      <c r="B21" s="110"/>
      <c r="C21" s="111"/>
      <c r="D21" s="116">
        <f t="shared" si="0"/>
        <v>0</v>
      </c>
    </row>
    <row r="22" spans="1:5" ht="16.5" thickBot="1" x14ac:dyDescent="0.3">
      <c r="A22" s="124" t="s">
        <v>134</v>
      </c>
      <c r="B22" s="110"/>
      <c r="C22" s="111"/>
      <c r="D22" s="116">
        <f t="shared" si="0"/>
        <v>0</v>
      </c>
    </row>
    <row r="23" spans="1:5" ht="16.5" thickBot="1" x14ac:dyDescent="0.3">
      <c r="A23" s="123"/>
      <c r="B23" s="110"/>
      <c r="C23" s="111"/>
      <c r="D23" s="116">
        <f t="shared" si="0"/>
        <v>0</v>
      </c>
    </row>
    <row r="24" spans="1:5" ht="16.5" thickBot="1" x14ac:dyDescent="0.3">
      <c r="A24" s="123"/>
      <c r="B24" s="110"/>
      <c r="C24" s="111"/>
      <c r="D24" s="116">
        <f t="shared" si="0"/>
        <v>0</v>
      </c>
    </row>
    <row r="25" spans="1:5" ht="16.5" thickBot="1" x14ac:dyDescent="0.3">
      <c r="A25" s="123"/>
      <c r="B25" s="110"/>
      <c r="C25" s="111"/>
      <c r="D25" s="116">
        <f t="shared" si="0"/>
        <v>0</v>
      </c>
    </row>
    <row r="26" spans="1:5" ht="16.5" thickBot="1" x14ac:dyDescent="0.3">
      <c r="A26" s="124"/>
      <c r="B26" s="110"/>
      <c r="C26" s="111"/>
      <c r="D26" s="116">
        <f t="shared" si="0"/>
        <v>0</v>
      </c>
    </row>
    <row r="27" spans="1:5" ht="16.5" thickBot="1" x14ac:dyDescent="0.3">
      <c r="A27" s="124"/>
      <c r="B27" s="110"/>
      <c r="C27" s="111"/>
      <c r="D27" s="116">
        <f t="shared" si="0"/>
        <v>0</v>
      </c>
    </row>
    <row r="28" spans="1:5" ht="16.5" thickBot="1" x14ac:dyDescent="0.3">
      <c r="A28" s="124"/>
      <c r="B28" s="110"/>
      <c r="C28" s="111"/>
      <c r="D28" s="116">
        <f t="shared" si="0"/>
        <v>0</v>
      </c>
    </row>
    <row r="29" spans="1:5" ht="19.5" thickBot="1" x14ac:dyDescent="0.35">
      <c r="A29" s="35" t="s">
        <v>38</v>
      </c>
      <c r="B29" s="50"/>
      <c r="C29" s="50"/>
      <c r="D29" s="52">
        <f>SUM(D15:D28)</f>
        <v>0</v>
      </c>
    </row>
    <row r="30" spans="1:5" ht="19.5" thickBot="1" x14ac:dyDescent="0.35">
      <c r="A30" s="35" t="s">
        <v>74</v>
      </c>
      <c r="B30" s="51"/>
      <c r="C30" s="51"/>
      <c r="D30" s="52">
        <f>0.18*D29</f>
        <v>0</v>
      </c>
    </row>
    <row r="31" spans="1:5" ht="19.5" thickBot="1" x14ac:dyDescent="0.35">
      <c r="A31" s="35" t="s">
        <v>75</v>
      </c>
      <c r="B31" s="51"/>
      <c r="C31" s="51"/>
      <c r="D31" s="52">
        <f>SUM(D29:D30)</f>
        <v>0</v>
      </c>
    </row>
    <row r="32" spans="1:5" ht="84.75" customHeight="1" x14ac:dyDescent="0.3">
      <c r="A32" s="54"/>
      <c r="B32" s="55"/>
      <c r="C32" s="55"/>
      <c r="D32" s="55"/>
      <c r="E32" s="56"/>
    </row>
    <row r="33" spans="1:6" ht="19.5" thickBot="1" x14ac:dyDescent="0.35">
      <c r="A33" s="47" t="s">
        <v>76</v>
      </c>
      <c r="B33" s="55"/>
      <c r="C33" s="55"/>
      <c r="D33" s="55"/>
      <c r="E33" s="56"/>
    </row>
    <row r="34" spans="1:6" ht="25.5" customHeight="1" thickBot="1" x14ac:dyDescent="0.45">
      <c r="A34" s="165" t="s">
        <v>77</v>
      </c>
      <c r="B34" s="165" t="s">
        <v>78</v>
      </c>
      <c r="C34" s="179" t="s">
        <v>79</v>
      </c>
      <c r="D34" s="180"/>
      <c r="E34" s="165" t="s">
        <v>80</v>
      </c>
      <c r="F34" s="165" t="s">
        <v>81</v>
      </c>
    </row>
    <row r="35" spans="1:6" ht="25.5" customHeight="1" thickBot="1" x14ac:dyDescent="0.45">
      <c r="A35" s="166"/>
      <c r="B35" s="166"/>
      <c r="C35" s="71" t="s">
        <v>104</v>
      </c>
      <c r="D35" s="57" t="s">
        <v>103</v>
      </c>
      <c r="E35" s="166"/>
      <c r="F35" s="166"/>
    </row>
    <row r="36" spans="1:6" ht="15.75" thickBot="1" x14ac:dyDescent="0.3">
      <c r="A36" s="13" t="s">
        <v>40</v>
      </c>
      <c r="B36" s="121">
        <v>2000000</v>
      </c>
      <c r="C36" s="65">
        <v>0</v>
      </c>
      <c r="D36" s="65">
        <v>100</v>
      </c>
      <c r="E36" s="73">
        <f>B36*C36/100</f>
        <v>0</v>
      </c>
      <c r="F36" s="73">
        <f>B36*D36/100</f>
        <v>2000000</v>
      </c>
    </row>
    <row r="37" spans="1:6" ht="15.75" thickBot="1" x14ac:dyDescent="0.3">
      <c r="A37" s="113" t="s">
        <v>34</v>
      </c>
      <c r="B37" s="114"/>
      <c r="C37" s="65">
        <v>100</v>
      </c>
      <c r="D37" s="65">
        <v>0</v>
      </c>
      <c r="E37" s="73">
        <f t="shared" ref="E37:E44" si="1">B37*C37/100</f>
        <v>0</v>
      </c>
      <c r="F37" s="73">
        <f t="shared" ref="F37:F44" si="2">B37*D37/100</f>
        <v>0</v>
      </c>
    </row>
    <row r="38" spans="1:6" ht="15.75" thickBot="1" x14ac:dyDescent="0.3">
      <c r="A38" s="113" t="s">
        <v>107</v>
      </c>
      <c r="B38" s="114"/>
      <c r="C38" s="65">
        <v>30</v>
      </c>
      <c r="D38" s="65">
        <v>70</v>
      </c>
      <c r="E38" s="73">
        <f t="shared" si="1"/>
        <v>0</v>
      </c>
      <c r="F38" s="73">
        <f t="shared" si="2"/>
        <v>0</v>
      </c>
    </row>
    <row r="39" spans="1:6" ht="15.75" thickBot="1" x14ac:dyDescent="0.3">
      <c r="A39" s="113" t="s">
        <v>108</v>
      </c>
      <c r="B39" s="114"/>
      <c r="C39" s="65">
        <v>30</v>
      </c>
      <c r="D39" s="65">
        <v>70</v>
      </c>
      <c r="E39" s="73">
        <f t="shared" si="1"/>
        <v>0</v>
      </c>
      <c r="F39" s="73">
        <f t="shared" si="2"/>
        <v>0</v>
      </c>
    </row>
    <row r="40" spans="1:6" ht="15.75" thickBot="1" x14ac:dyDescent="0.3">
      <c r="A40" s="113" t="s">
        <v>82</v>
      </c>
      <c r="B40" s="114"/>
      <c r="C40" s="65">
        <v>30</v>
      </c>
      <c r="D40" s="65">
        <v>70</v>
      </c>
      <c r="E40" s="73">
        <f t="shared" si="1"/>
        <v>0</v>
      </c>
      <c r="F40" s="73">
        <f t="shared" si="2"/>
        <v>0</v>
      </c>
    </row>
    <row r="41" spans="1:6" ht="15.75" thickBot="1" x14ac:dyDescent="0.3">
      <c r="A41" s="131" t="s">
        <v>87</v>
      </c>
      <c r="B41" s="146"/>
      <c r="C41" s="65">
        <v>100</v>
      </c>
      <c r="D41" s="65">
        <v>0</v>
      </c>
      <c r="E41" s="73">
        <f t="shared" si="1"/>
        <v>0</v>
      </c>
      <c r="F41" s="73">
        <f t="shared" si="2"/>
        <v>0</v>
      </c>
    </row>
    <row r="42" spans="1:6" ht="15.75" thickBot="1" x14ac:dyDescent="0.3">
      <c r="A42" s="113" t="s">
        <v>36</v>
      </c>
      <c r="B42" s="114"/>
      <c r="C42" s="65">
        <v>70</v>
      </c>
      <c r="D42" s="65">
        <v>30</v>
      </c>
      <c r="E42" s="73">
        <f t="shared" si="1"/>
        <v>0</v>
      </c>
      <c r="F42" s="73">
        <f t="shared" si="2"/>
        <v>0</v>
      </c>
    </row>
    <row r="43" spans="1:6" ht="15.75" thickBot="1" x14ac:dyDescent="0.3">
      <c r="A43" s="205" t="s">
        <v>135</v>
      </c>
      <c r="B43" s="114"/>
      <c r="C43" s="65">
        <v>70</v>
      </c>
      <c r="D43" s="65">
        <v>30</v>
      </c>
      <c r="E43" s="73">
        <f t="shared" si="1"/>
        <v>0</v>
      </c>
      <c r="F43" s="73">
        <f t="shared" si="2"/>
        <v>0</v>
      </c>
    </row>
    <row r="44" spans="1:6" ht="15.75" thickBot="1" x14ac:dyDescent="0.3">
      <c r="A44" s="113" t="s">
        <v>105</v>
      </c>
      <c r="B44" s="135"/>
      <c r="C44" s="65">
        <v>0</v>
      </c>
      <c r="D44" s="65">
        <v>100</v>
      </c>
      <c r="E44" s="73">
        <f t="shared" si="1"/>
        <v>0</v>
      </c>
      <c r="F44" s="73">
        <f t="shared" si="2"/>
        <v>0</v>
      </c>
    </row>
    <row r="45" spans="1:6" ht="15.75" thickBot="1" x14ac:dyDescent="0.3">
      <c r="A45" s="113" t="s">
        <v>130</v>
      </c>
      <c r="B45" s="135"/>
      <c r="C45" s="65">
        <v>10</v>
      </c>
      <c r="D45" s="65">
        <v>90</v>
      </c>
      <c r="E45" s="73">
        <f>B45*C45/100</f>
        <v>0</v>
      </c>
      <c r="F45" s="73">
        <f>B45*D45/100</f>
        <v>0</v>
      </c>
    </row>
    <row r="46" spans="1:6" ht="15.75" thickBot="1" x14ac:dyDescent="0.3">
      <c r="A46" s="113" t="s">
        <v>127</v>
      </c>
      <c r="B46" s="135"/>
      <c r="C46" s="65">
        <v>0</v>
      </c>
      <c r="D46" s="65">
        <v>100</v>
      </c>
      <c r="E46" s="73">
        <f>B46*C46/100</f>
        <v>0</v>
      </c>
      <c r="F46" s="73">
        <f>B46*D46/100</f>
        <v>0</v>
      </c>
    </row>
    <row r="47" spans="1:6" ht="15.75" thickBot="1" x14ac:dyDescent="0.3">
      <c r="A47" s="113" t="s">
        <v>128</v>
      </c>
      <c r="B47" s="135"/>
      <c r="C47" s="65">
        <v>0</v>
      </c>
      <c r="D47" s="65">
        <v>100</v>
      </c>
      <c r="E47" s="73">
        <f>B47*C47/100</f>
        <v>0</v>
      </c>
      <c r="F47" s="73">
        <f>B47*D47/100</f>
        <v>0</v>
      </c>
    </row>
    <row r="48" spans="1:6" ht="15.75" thickBot="1" x14ac:dyDescent="0.3">
      <c r="A48" s="113" t="s">
        <v>129</v>
      </c>
      <c r="B48" s="135"/>
      <c r="C48" s="65">
        <v>100</v>
      </c>
      <c r="D48" s="65">
        <v>0</v>
      </c>
      <c r="E48" s="73">
        <f>B48*C48/100</f>
        <v>0</v>
      </c>
      <c r="F48" s="73">
        <f>B48*D48/100</f>
        <v>0</v>
      </c>
    </row>
    <row r="49" spans="1:6" ht="19.5" thickBot="1" x14ac:dyDescent="0.35">
      <c r="A49" s="58" t="s">
        <v>38</v>
      </c>
      <c r="B49" s="72">
        <f>SUM(B36:B48)</f>
        <v>2000000</v>
      </c>
      <c r="C49" s="59"/>
      <c r="D49" s="59"/>
      <c r="E49" s="72">
        <f>SUM(E36:E48)</f>
        <v>0</v>
      </c>
      <c r="F49" s="72">
        <f>SUM(F36:F48)</f>
        <v>2000000</v>
      </c>
    </row>
    <row r="50" spans="1:6" ht="65.25" customHeight="1" thickBot="1" x14ac:dyDescent="0.35">
      <c r="A50" s="54"/>
      <c r="B50" s="55"/>
      <c r="C50" s="55"/>
      <c r="D50" s="55"/>
      <c r="E50" s="56"/>
    </row>
    <row r="51" spans="1:6" ht="19.5" thickBot="1" x14ac:dyDescent="0.35">
      <c r="A51" s="162" t="s">
        <v>97</v>
      </c>
      <c r="B51" s="163"/>
      <c r="C51" s="163"/>
      <c r="D51" s="163"/>
      <c r="E51" s="176"/>
    </row>
    <row r="52" spans="1:6" ht="19.5" thickBot="1" x14ac:dyDescent="0.35">
      <c r="A52" s="11" t="s">
        <v>83</v>
      </c>
      <c r="B52" s="12" t="s">
        <v>84</v>
      </c>
      <c r="C52" s="12" t="s">
        <v>85</v>
      </c>
      <c r="D52" s="162" t="s">
        <v>86</v>
      </c>
      <c r="E52" s="176"/>
    </row>
    <row r="53" spans="1:6" ht="15.75" thickBot="1" x14ac:dyDescent="0.3">
      <c r="A53" s="112" t="s">
        <v>123</v>
      </c>
      <c r="B53" s="125">
        <v>1</v>
      </c>
      <c r="C53" s="126"/>
      <c r="D53" s="198">
        <f>C53*12*B53</f>
        <v>0</v>
      </c>
      <c r="E53" s="199"/>
    </row>
    <row r="54" spans="1:6" ht="15.75" thickBot="1" x14ac:dyDescent="0.3">
      <c r="A54" s="112" t="s">
        <v>123</v>
      </c>
      <c r="B54" s="125"/>
      <c r="C54" s="126"/>
      <c r="D54" s="198">
        <f>C54*12*B54</f>
        <v>0</v>
      </c>
      <c r="E54" s="199"/>
    </row>
    <row r="55" spans="1:6" ht="15.75" thickBot="1" x14ac:dyDescent="0.3">
      <c r="A55" s="107"/>
      <c r="B55" s="106"/>
      <c r="C55" s="105"/>
      <c r="D55" s="198">
        <f>C55*12*B55</f>
        <v>0</v>
      </c>
      <c r="E55" s="202"/>
    </row>
    <row r="56" spans="1:6" ht="19.5" thickBot="1" x14ac:dyDescent="0.35">
      <c r="A56" s="60" t="s">
        <v>88</v>
      </c>
      <c r="B56" s="61"/>
      <c r="C56" s="62"/>
      <c r="D56" s="200">
        <f>SUM(D53:E55)</f>
        <v>0</v>
      </c>
      <c r="E56" s="201"/>
    </row>
    <row r="57" spans="1:6" ht="149.25" customHeight="1" x14ac:dyDescent="0.25">
      <c r="A57" s="2"/>
    </row>
    <row r="58" spans="1:6" ht="26.25" customHeight="1" thickBot="1" x14ac:dyDescent="0.3">
      <c r="A58" s="171" t="s">
        <v>27</v>
      </c>
      <c r="B58" s="171"/>
      <c r="C58" s="171"/>
      <c r="D58" s="171"/>
      <c r="E58" s="171"/>
    </row>
    <row r="59" spans="1:6" ht="19.5" thickBot="1" x14ac:dyDescent="0.35">
      <c r="A59" s="162" t="s">
        <v>27</v>
      </c>
      <c r="B59" s="163"/>
      <c r="C59" s="163"/>
      <c r="D59" s="163"/>
      <c r="E59" s="163"/>
      <c r="F59" s="164"/>
    </row>
    <row r="60" spans="1:6" ht="19.5" thickBot="1" x14ac:dyDescent="0.35">
      <c r="A60" s="11" t="s">
        <v>28</v>
      </c>
      <c r="B60" s="12" t="s">
        <v>29</v>
      </c>
      <c r="C60" s="12" t="s">
        <v>30</v>
      </c>
      <c r="D60" s="12" t="s">
        <v>31</v>
      </c>
      <c r="E60" s="12" t="s">
        <v>32</v>
      </c>
      <c r="F60" s="12" t="s">
        <v>33</v>
      </c>
    </row>
    <row r="61" spans="1:6" ht="15.75" thickBot="1" x14ac:dyDescent="0.3">
      <c r="A61" s="147" t="s">
        <v>40</v>
      </c>
      <c r="B61" s="53">
        <f>B36</f>
        <v>2000000</v>
      </c>
      <c r="C61" s="53">
        <v>0</v>
      </c>
      <c r="D61" s="53">
        <v>0</v>
      </c>
      <c r="E61" s="53">
        <v>0</v>
      </c>
      <c r="F61" s="53">
        <v>0</v>
      </c>
    </row>
    <row r="62" spans="1:6" ht="15.75" thickBot="1" x14ac:dyDescent="0.3">
      <c r="A62" s="130" t="s">
        <v>34</v>
      </c>
      <c r="B62" s="53">
        <f>B37</f>
        <v>0</v>
      </c>
      <c r="C62" s="53">
        <f>B62*1.2</f>
        <v>0</v>
      </c>
      <c r="D62" s="53">
        <f t="shared" ref="D62:F62" si="3">C62*1.2</f>
        <v>0</v>
      </c>
      <c r="E62" s="53">
        <f t="shared" si="3"/>
        <v>0</v>
      </c>
      <c r="F62" s="53">
        <f t="shared" si="3"/>
        <v>0</v>
      </c>
    </row>
    <row r="63" spans="1:6" ht="15.75" thickBot="1" x14ac:dyDescent="0.3">
      <c r="A63" s="131" t="s">
        <v>107</v>
      </c>
      <c r="B63" s="53">
        <f>B38</f>
        <v>0</v>
      </c>
      <c r="C63" s="53">
        <f t="shared" ref="C61:F69" si="4">B63*1.1</f>
        <v>0</v>
      </c>
      <c r="D63" s="53">
        <f t="shared" si="4"/>
        <v>0</v>
      </c>
      <c r="E63" s="53">
        <f t="shared" si="4"/>
        <v>0</v>
      </c>
      <c r="F63" s="53">
        <f t="shared" si="4"/>
        <v>0</v>
      </c>
    </row>
    <row r="64" spans="1:6" ht="15.75" thickBot="1" x14ac:dyDescent="0.3">
      <c r="A64" s="131" t="s">
        <v>108</v>
      </c>
      <c r="B64" s="53">
        <f>B39</f>
        <v>0</v>
      </c>
      <c r="C64" s="53">
        <f t="shared" si="4"/>
        <v>0</v>
      </c>
      <c r="D64" s="53">
        <f t="shared" si="4"/>
        <v>0</v>
      </c>
      <c r="E64" s="53">
        <f t="shared" si="4"/>
        <v>0</v>
      </c>
      <c r="F64" s="53">
        <f t="shared" si="4"/>
        <v>0</v>
      </c>
    </row>
    <row r="65" spans="1:6" ht="15.75" thickBot="1" x14ac:dyDescent="0.3">
      <c r="A65" s="132" t="s">
        <v>82</v>
      </c>
      <c r="B65" s="53">
        <f>B40</f>
        <v>0</v>
      </c>
      <c r="C65" s="53">
        <f t="shared" si="4"/>
        <v>0</v>
      </c>
      <c r="D65" s="53">
        <f t="shared" si="4"/>
        <v>0</v>
      </c>
      <c r="E65" s="53">
        <f t="shared" si="4"/>
        <v>0</v>
      </c>
      <c r="F65" s="53">
        <f t="shared" si="4"/>
        <v>0</v>
      </c>
    </row>
    <row r="66" spans="1:6" ht="15.75" thickBot="1" x14ac:dyDescent="0.3">
      <c r="A66" s="130" t="s">
        <v>35</v>
      </c>
      <c r="B66" s="53">
        <f>D56</f>
        <v>0</v>
      </c>
      <c r="C66" s="53">
        <f t="shared" si="4"/>
        <v>0</v>
      </c>
      <c r="D66" s="53">
        <f t="shared" si="4"/>
        <v>0</v>
      </c>
      <c r="E66" s="53">
        <f t="shared" si="4"/>
        <v>0</v>
      </c>
      <c r="F66" s="53">
        <f t="shared" si="4"/>
        <v>0</v>
      </c>
    </row>
    <row r="67" spans="1:6" ht="15.75" thickBot="1" x14ac:dyDescent="0.3">
      <c r="A67" s="130" t="s">
        <v>36</v>
      </c>
      <c r="B67" s="73">
        <f t="shared" ref="B67:B73" si="5">B42</f>
        <v>0</v>
      </c>
      <c r="C67" s="53">
        <f t="shared" si="4"/>
        <v>0</v>
      </c>
      <c r="D67" s="53">
        <f t="shared" si="4"/>
        <v>0</v>
      </c>
      <c r="E67" s="53">
        <f t="shared" si="4"/>
        <v>0</v>
      </c>
      <c r="F67" s="53">
        <f t="shared" si="4"/>
        <v>0</v>
      </c>
    </row>
    <row r="68" spans="1:6" ht="15.75" thickBot="1" x14ac:dyDescent="0.3">
      <c r="A68" s="147" t="s">
        <v>136</v>
      </c>
      <c r="B68" s="73">
        <f t="shared" si="5"/>
        <v>0</v>
      </c>
      <c r="C68" s="53">
        <f t="shared" si="4"/>
        <v>0</v>
      </c>
      <c r="D68" s="53">
        <f t="shared" si="4"/>
        <v>0</v>
      </c>
      <c r="E68" s="53">
        <f t="shared" si="4"/>
        <v>0</v>
      </c>
      <c r="F68" s="53">
        <f t="shared" si="4"/>
        <v>0</v>
      </c>
    </row>
    <row r="69" spans="1:6" ht="15.75" thickBot="1" x14ac:dyDescent="0.3">
      <c r="A69" s="130" t="s">
        <v>105</v>
      </c>
      <c r="B69" s="73">
        <f t="shared" si="5"/>
        <v>0</v>
      </c>
      <c r="C69" s="53">
        <f t="shared" si="4"/>
        <v>0</v>
      </c>
      <c r="D69" s="53">
        <f t="shared" si="4"/>
        <v>0</v>
      </c>
      <c r="E69" s="53">
        <f t="shared" si="4"/>
        <v>0</v>
      </c>
      <c r="F69" s="53">
        <f t="shared" si="4"/>
        <v>0</v>
      </c>
    </row>
    <row r="70" spans="1:6" ht="15.75" thickBot="1" x14ac:dyDescent="0.3">
      <c r="A70" s="113" t="s">
        <v>130</v>
      </c>
      <c r="B70" s="73">
        <f t="shared" si="5"/>
        <v>0</v>
      </c>
      <c r="C70" s="53">
        <f t="shared" ref="C70:F71" si="6">B70*1.1</f>
        <v>0</v>
      </c>
      <c r="D70" s="53">
        <f t="shared" si="6"/>
        <v>0</v>
      </c>
      <c r="E70" s="53">
        <f t="shared" si="6"/>
        <v>0</v>
      </c>
      <c r="F70" s="53">
        <f t="shared" si="6"/>
        <v>0</v>
      </c>
    </row>
    <row r="71" spans="1:6" ht="15.75" thickBot="1" x14ac:dyDescent="0.3">
      <c r="A71" s="113" t="s">
        <v>127</v>
      </c>
      <c r="B71" s="73">
        <f t="shared" si="5"/>
        <v>0</v>
      </c>
      <c r="C71" s="53">
        <f t="shared" si="6"/>
        <v>0</v>
      </c>
      <c r="D71" s="53">
        <f t="shared" si="6"/>
        <v>0</v>
      </c>
      <c r="E71" s="53">
        <f t="shared" si="6"/>
        <v>0</v>
      </c>
      <c r="F71" s="53">
        <f t="shared" si="6"/>
        <v>0</v>
      </c>
    </row>
    <row r="72" spans="1:6" ht="15.75" thickBot="1" x14ac:dyDescent="0.3">
      <c r="A72" s="113" t="s">
        <v>128</v>
      </c>
      <c r="B72" s="73">
        <f t="shared" si="5"/>
        <v>0</v>
      </c>
      <c r="C72" s="53">
        <f t="shared" ref="C72:E73" si="7">B72*1.1</f>
        <v>0</v>
      </c>
      <c r="D72" s="53">
        <f t="shared" si="7"/>
        <v>0</v>
      </c>
      <c r="E72" s="53">
        <f t="shared" si="7"/>
        <v>0</v>
      </c>
      <c r="F72" s="53">
        <f>E72*1.1</f>
        <v>0</v>
      </c>
    </row>
    <row r="73" spans="1:6" ht="15.75" thickBot="1" x14ac:dyDescent="0.3">
      <c r="A73" s="113" t="s">
        <v>129</v>
      </c>
      <c r="B73" s="73">
        <f t="shared" si="5"/>
        <v>0</v>
      </c>
      <c r="C73" s="53">
        <f t="shared" si="7"/>
        <v>0</v>
      </c>
      <c r="D73" s="53">
        <f t="shared" si="7"/>
        <v>0</v>
      </c>
      <c r="E73" s="53">
        <f t="shared" si="7"/>
        <v>0</v>
      </c>
      <c r="F73" s="53">
        <f>E73*1.1</f>
        <v>0</v>
      </c>
    </row>
    <row r="74" spans="1:6" ht="19.5" thickBot="1" x14ac:dyDescent="0.35">
      <c r="A74" s="15" t="s">
        <v>38</v>
      </c>
      <c r="B74" s="108">
        <f>SUM(B61:B73)</f>
        <v>2000000</v>
      </c>
      <c r="C74" s="108">
        <f>SUM(C61:C73)</f>
        <v>0</v>
      </c>
      <c r="D74" s="109">
        <f>SUM(D61:D73)</f>
        <v>0</v>
      </c>
      <c r="E74" s="108">
        <f>SUM(E61:E73)</f>
        <v>0</v>
      </c>
      <c r="F74" s="108">
        <f>SUM(F61:F73)</f>
        <v>0</v>
      </c>
    </row>
    <row r="75" spans="1:6" ht="18.75" x14ac:dyDescent="0.3">
      <c r="A75" s="54"/>
      <c r="B75" s="55"/>
      <c r="C75" s="55"/>
      <c r="E75" s="56"/>
    </row>
    <row r="76" spans="1:6" ht="19.5" thickBot="1" x14ac:dyDescent="0.35">
      <c r="A76" s="172" t="s">
        <v>89</v>
      </c>
      <c r="B76" s="172"/>
      <c r="C76" s="172"/>
      <c r="D76" s="172"/>
      <c r="E76" s="172"/>
    </row>
    <row r="77" spans="1:6" ht="19.5" thickBot="1" x14ac:dyDescent="0.35">
      <c r="A77" s="162" t="s">
        <v>89</v>
      </c>
      <c r="B77" s="163"/>
      <c r="C77" s="163"/>
      <c r="D77" s="163"/>
      <c r="E77" s="164"/>
    </row>
    <row r="78" spans="1:6" ht="57" thickBot="1" x14ac:dyDescent="0.3">
      <c r="A78" s="169" t="s">
        <v>90</v>
      </c>
      <c r="B78" s="170"/>
      <c r="C78" s="63" t="s">
        <v>91</v>
      </c>
      <c r="D78" s="63" t="s">
        <v>92</v>
      </c>
      <c r="E78" s="64" t="s">
        <v>93</v>
      </c>
    </row>
    <row r="79" spans="1:6" ht="15.75" thickBot="1" x14ac:dyDescent="0.3">
      <c r="A79" s="206"/>
      <c r="B79" s="182"/>
      <c r="C79" s="53">
        <v>0</v>
      </c>
      <c r="D79" s="184" t="s">
        <v>94</v>
      </c>
      <c r="E79" s="75">
        <f>C79/12</f>
        <v>0</v>
      </c>
    </row>
    <row r="80" spans="1:6" ht="15.75" thickBot="1" x14ac:dyDescent="0.3">
      <c r="A80" s="174" t="s">
        <v>107</v>
      </c>
      <c r="B80" s="175"/>
      <c r="C80" s="53">
        <f t="shared" ref="C79:C91" si="8">B37</f>
        <v>0</v>
      </c>
      <c r="D80" s="185"/>
      <c r="E80" s="75">
        <f t="shared" ref="E80:E91" si="9">C80/12</f>
        <v>0</v>
      </c>
    </row>
    <row r="81" spans="1:5" ht="15.75" thickBot="1" x14ac:dyDescent="0.3">
      <c r="A81" s="174" t="s">
        <v>108</v>
      </c>
      <c r="B81" s="175"/>
      <c r="C81" s="53">
        <f t="shared" si="8"/>
        <v>0</v>
      </c>
      <c r="D81" s="185"/>
      <c r="E81" s="75">
        <f t="shared" si="9"/>
        <v>0</v>
      </c>
    </row>
    <row r="82" spans="1:5" ht="15.75" thickBot="1" x14ac:dyDescent="0.3">
      <c r="A82" s="181" t="s">
        <v>34</v>
      </c>
      <c r="B82" s="182"/>
      <c r="C82" s="53">
        <f t="shared" si="8"/>
        <v>0</v>
      </c>
      <c r="D82" s="185"/>
      <c r="E82" s="75">
        <f t="shared" si="9"/>
        <v>0</v>
      </c>
    </row>
    <row r="83" spans="1:5" ht="15.75" thickBot="1" x14ac:dyDescent="0.3">
      <c r="A83" s="181" t="s">
        <v>82</v>
      </c>
      <c r="B83" s="182"/>
      <c r="C83" s="53">
        <f t="shared" si="8"/>
        <v>0</v>
      </c>
      <c r="D83" s="185"/>
      <c r="E83" s="75">
        <f t="shared" si="9"/>
        <v>0</v>
      </c>
    </row>
    <row r="84" spans="1:5" ht="15.75" thickBot="1" x14ac:dyDescent="0.3">
      <c r="A84" s="181" t="s">
        <v>87</v>
      </c>
      <c r="B84" s="182"/>
      <c r="C84" s="53">
        <f t="shared" si="8"/>
        <v>0</v>
      </c>
      <c r="D84" s="185"/>
      <c r="E84" s="75">
        <f t="shared" si="9"/>
        <v>0</v>
      </c>
    </row>
    <row r="85" spans="1:5" ht="15.75" thickBot="1" x14ac:dyDescent="0.3">
      <c r="A85" s="181" t="s">
        <v>36</v>
      </c>
      <c r="B85" s="182"/>
      <c r="C85" s="53">
        <f t="shared" si="8"/>
        <v>0</v>
      </c>
      <c r="D85" s="185"/>
      <c r="E85" s="75">
        <f t="shared" si="9"/>
        <v>0</v>
      </c>
    </row>
    <row r="86" spans="1:5" ht="15.75" thickBot="1" x14ac:dyDescent="0.3">
      <c r="A86" s="181" t="s">
        <v>37</v>
      </c>
      <c r="B86" s="182"/>
      <c r="C86" s="53">
        <f t="shared" si="8"/>
        <v>0</v>
      </c>
      <c r="D86" s="185"/>
      <c r="E86" s="75">
        <f t="shared" si="9"/>
        <v>0</v>
      </c>
    </row>
    <row r="87" spans="1:5" ht="15.75" thickBot="1" x14ac:dyDescent="0.3">
      <c r="A87" s="181" t="s">
        <v>105</v>
      </c>
      <c r="B87" s="182"/>
      <c r="C87" s="53">
        <f t="shared" si="8"/>
        <v>0</v>
      </c>
      <c r="D87" s="185"/>
      <c r="E87" s="75">
        <f t="shared" si="9"/>
        <v>0</v>
      </c>
    </row>
    <row r="88" spans="1:5" ht="15.75" thickBot="1" x14ac:dyDescent="0.3">
      <c r="A88" s="141" t="s">
        <v>130</v>
      </c>
      <c r="B88" s="142"/>
      <c r="C88" s="53">
        <f t="shared" si="8"/>
        <v>0</v>
      </c>
      <c r="D88" s="185"/>
      <c r="E88" s="75">
        <f t="shared" si="9"/>
        <v>0</v>
      </c>
    </row>
    <row r="89" spans="1:5" ht="15.75" thickBot="1" x14ac:dyDescent="0.3">
      <c r="A89" s="141" t="s">
        <v>127</v>
      </c>
      <c r="B89" s="142"/>
      <c r="C89" s="53">
        <f t="shared" si="8"/>
        <v>0</v>
      </c>
      <c r="D89" s="185"/>
      <c r="E89" s="75">
        <f t="shared" si="9"/>
        <v>0</v>
      </c>
    </row>
    <row r="90" spans="1:5" ht="15.75" thickBot="1" x14ac:dyDescent="0.3">
      <c r="A90" s="141" t="s">
        <v>128</v>
      </c>
      <c r="B90" s="142"/>
      <c r="C90" s="53">
        <f t="shared" si="8"/>
        <v>0</v>
      </c>
      <c r="D90" s="185"/>
      <c r="E90" s="75">
        <f t="shared" si="9"/>
        <v>0</v>
      </c>
    </row>
    <row r="91" spans="1:5" ht="15.75" thickBot="1" x14ac:dyDescent="0.3">
      <c r="A91" s="141" t="s">
        <v>129</v>
      </c>
      <c r="B91" s="142"/>
      <c r="C91" s="53">
        <f t="shared" si="8"/>
        <v>0</v>
      </c>
      <c r="D91" s="185"/>
      <c r="E91" s="75">
        <f t="shared" si="9"/>
        <v>0</v>
      </c>
    </row>
    <row r="92" spans="1:5" ht="19.5" thickBot="1" x14ac:dyDescent="0.35">
      <c r="A92" s="162" t="s">
        <v>95</v>
      </c>
      <c r="B92" s="164"/>
      <c r="C92" s="76">
        <f>SUM(C79:C91)</f>
        <v>0</v>
      </c>
      <c r="D92" s="186"/>
      <c r="E92" s="76">
        <f>SUM(E79:E91)</f>
        <v>0</v>
      </c>
    </row>
    <row r="93" spans="1:5" ht="18.75" x14ac:dyDescent="0.3">
      <c r="A93" s="54"/>
      <c r="B93" s="55"/>
      <c r="C93" s="55"/>
      <c r="D93" s="55"/>
      <c r="E93" s="56"/>
    </row>
    <row r="94" spans="1:5" ht="21.75" customHeight="1" thickBot="1" x14ac:dyDescent="0.3">
      <c r="A94" s="173" t="s">
        <v>96</v>
      </c>
      <c r="B94" s="173"/>
    </row>
    <row r="95" spans="1:5" ht="19.5" thickBot="1" x14ac:dyDescent="0.35">
      <c r="A95" s="189" t="s">
        <v>96</v>
      </c>
      <c r="B95" s="190"/>
    </row>
    <row r="96" spans="1:5" ht="18.75" customHeight="1" thickBot="1" x14ac:dyDescent="0.35">
      <c r="A96" s="167" t="s">
        <v>41</v>
      </c>
      <c r="B96" s="168"/>
    </row>
    <row r="97" spans="1:6" x14ac:dyDescent="0.25">
      <c r="A97" s="66" t="s">
        <v>19</v>
      </c>
      <c r="B97" s="77">
        <f>B11</f>
        <v>0</v>
      </c>
    </row>
    <row r="98" spans="1:6" x14ac:dyDescent="0.25">
      <c r="A98" s="67" t="s">
        <v>14</v>
      </c>
      <c r="B98" s="78">
        <f>E92</f>
        <v>0</v>
      </c>
    </row>
    <row r="99" spans="1:6" ht="16.5" thickBot="1" x14ac:dyDescent="0.3">
      <c r="A99" s="68" t="s">
        <v>20</v>
      </c>
      <c r="B99" s="79">
        <f>SUM(B97:B98)</f>
        <v>0</v>
      </c>
    </row>
    <row r="100" spans="1:6" ht="15.75" x14ac:dyDescent="0.25">
      <c r="A100" s="9"/>
      <c r="B100" s="10"/>
    </row>
    <row r="101" spans="1:6" ht="25.5" customHeight="1" x14ac:dyDescent="0.25">
      <c r="A101" s="161"/>
      <c r="B101" s="161"/>
      <c r="C101" s="161"/>
      <c r="D101" s="161"/>
      <c r="E101" s="161"/>
    </row>
    <row r="102" spans="1:6" ht="15.75" x14ac:dyDescent="0.25">
      <c r="A102" s="28" t="s">
        <v>51</v>
      </c>
      <c r="B102" s="10"/>
    </row>
    <row r="103" spans="1:6" ht="23.25" x14ac:dyDescent="0.35">
      <c r="A103" s="22" t="s">
        <v>52</v>
      </c>
    </row>
    <row r="104" spans="1:6" ht="15.75" x14ac:dyDescent="0.25">
      <c r="A104" s="25" t="s">
        <v>53</v>
      </c>
      <c r="B104" s="26" t="s">
        <v>98</v>
      </c>
      <c r="C104" s="26" t="s">
        <v>102</v>
      </c>
      <c r="D104" s="26" t="s">
        <v>101</v>
      </c>
      <c r="E104" s="26" t="s">
        <v>99</v>
      </c>
      <c r="F104" s="26" t="s">
        <v>100</v>
      </c>
    </row>
    <row r="105" spans="1:6" x14ac:dyDescent="0.25">
      <c r="A105" s="23" t="s">
        <v>0</v>
      </c>
      <c r="B105" s="80">
        <v>0</v>
      </c>
      <c r="C105" s="80">
        <v>0</v>
      </c>
      <c r="D105" s="80">
        <v>0</v>
      </c>
      <c r="E105" s="80">
        <v>0</v>
      </c>
      <c r="F105" s="81">
        <v>0</v>
      </c>
    </row>
    <row r="106" spans="1:6" x14ac:dyDescent="0.25">
      <c r="A106" s="3" t="s">
        <v>1</v>
      </c>
      <c r="B106" s="86">
        <f>B99</f>
        <v>0</v>
      </c>
      <c r="C106" s="82">
        <v>0</v>
      </c>
      <c r="D106" s="82">
        <v>0</v>
      </c>
      <c r="E106" s="82">
        <v>0</v>
      </c>
      <c r="F106" s="83">
        <v>0</v>
      </c>
    </row>
    <row r="107" spans="1:6" x14ac:dyDescent="0.25">
      <c r="A107" s="3" t="s">
        <v>2</v>
      </c>
      <c r="B107" s="86"/>
      <c r="C107" s="86"/>
      <c r="D107" s="86"/>
      <c r="E107" s="86"/>
      <c r="F107" s="86"/>
    </row>
    <row r="108" spans="1:6" x14ac:dyDescent="0.25">
      <c r="A108" s="4" t="s">
        <v>3</v>
      </c>
      <c r="B108" s="82">
        <v>0</v>
      </c>
      <c r="C108" s="86">
        <f>B119</f>
        <v>139800</v>
      </c>
      <c r="D108" s="86">
        <f>C119</f>
        <v>-36420</v>
      </c>
      <c r="E108" s="86">
        <f>D119</f>
        <v>-230262</v>
      </c>
      <c r="F108" s="87">
        <f>E119</f>
        <v>-443488.19999999995</v>
      </c>
    </row>
    <row r="109" spans="1:6" x14ac:dyDescent="0.25">
      <c r="A109" s="4" t="s">
        <v>54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</row>
    <row r="110" spans="1:6" x14ac:dyDescent="0.25">
      <c r="A110" s="5" t="s">
        <v>17</v>
      </c>
      <c r="B110" s="90">
        <f>B105+B106+B107+B108</f>
        <v>0</v>
      </c>
      <c r="C110" s="90">
        <f>C105+C106+C107+C108</f>
        <v>139800</v>
      </c>
      <c r="D110" s="90">
        <f>D105+D106+D107+D108</f>
        <v>-36420</v>
      </c>
      <c r="E110" s="90">
        <f>E105+E106+E107+E108</f>
        <v>-230262</v>
      </c>
      <c r="F110" s="91">
        <f>F105+F106+F107+F108</f>
        <v>-443488.19999999995</v>
      </c>
    </row>
    <row r="111" spans="1:6" ht="15.75" x14ac:dyDescent="0.25">
      <c r="A111" s="24" t="s">
        <v>46</v>
      </c>
      <c r="B111" s="26" t="s">
        <v>98</v>
      </c>
      <c r="C111" s="26" t="s">
        <v>102</v>
      </c>
      <c r="D111" s="26" t="s">
        <v>101</v>
      </c>
      <c r="E111" s="26" t="s">
        <v>99</v>
      </c>
      <c r="F111" s="26" t="s">
        <v>100</v>
      </c>
    </row>
    <row r="112" spans="1:6" x14ac:dyDescent="0.25">
      <c r="A112" s="23" t="s">
        <v>4</v>
      </c>
      <c r="B112" s="92">
        <f>B97</f>
        <v>0</v>
      </c>
      <c r="C112" s="80">
        <v>0</v>
      </c>
      <c r="D112" s="80">
        <v>0</v>
      </c>
      <c r="E112" s="80">
        <v>0</v>
      </c>
      <c r="F112" s="81">
        <v>0</v>
      </c>
    </row>
    <row r="113" spans="1:6" x14ac:dyDescent="0.25">
      <c r="A113" s="3" t="s">
        <v>5</v>
      </c>
      <c r="B113" s="86">
        <f>B98</f>
        <v>0</v>
      </c>
      <c r="C113" s="82">
        <v>0</v>
      </c>
      <c r="D113" s="82">
        <v>0</v>
      </c>
      <c r="E113" s="82">
        <v>0</v>
      </c>
      <c r="F113" s="83">
        <v>0</v>
      </c>
    </row>
    <row r="114" spans="1:6" ht="17.25" customHeight="1" thickBot="1" x14ac:dyDescent="0.3">
      <c r="A114" s="1" t="s">
        <v>47</v>
      </c>
      <c r="B114" s="20"/>
      <c r="C114" s="20"/>
      <c r="D114" s="20"/>
      <c r="E114" s="20"/>
      <c r="F114" s="20"/>
    </row>
    <row r="115" spans="1:6" ht="15.75" thickBot="1" x14ac:dyDescent="0.3">
      <c r="A115" s="1" t="s">
        <v>48</v>
      </c>
      <c r="B115" s="20"/>
      <c r="C115" s="20"/>
      <c r="D115" s="20"/>
      <c r="E115" s="20"/>
      <c r="F115" s="20"/>
    </row>
    <row r="116" spans="1:6" ht="15.75" thickBot="1" x14ac:dyDescent="0.3">
      <c r="A116" s="1" t="s">
        <v>49</v>
      </c>
      <c r="B116" s="82">
        <f>B114+B115</f>
        <v>0</v>
      </c>
      <c r="C116" s="82">
        <f>C114+C115</f>
        <v>0</v>
      </c>
      <c r="D116" s="82">
        <f>D114+D115</f>
        <v>0</v>
      </c>
      <c r="E116" s="82">
        <f>E114+E115</f>
        <v>0</v>
      </c>
      <c r="F116" s="82">
        <f>F114+F115</f>
        <v>0</v>
      </c>
    </row>
    <row r="117" spans="1:6" x14ac:dyDescent="0.25">
      <c r="A117" s="4" t="s">
        <v>18</v>
      </c>
      <c r="B117" s="86">
        <f>B169</f>
        <v>-139800</v>
      </c>
      <c r="C117" s="86">
        <f>C169</f>
        <v>176220</v>
      </c>
      <c r="D117" s="86">
        <f>D169</f>
        <v>193842</v>
      </c>
      <c r="E117" s="86">
        <f>E169</f>
        <v>213226.19999999998</v>
      </c>
      <c r="F117" s="86">
        <f>F169</f>
        <v>234548.82</v>
      </c>
    </row>
    <row r="118" spans="1:6" x14ac:dyDescent="0.25">
      <c r="A118" s="21" t="s">
        <v>50</v>
      </c>
      <c r="B118" s="90">
        <f>B112+B113+B116+B117</f>
        <v>-139800</v>
      </c>
      <c r="C118" s="90">
        <f>C112+C113+C116+C117</f>
        <v>176220</v>
      </c>
      <c r="D118" s="90">
        <f>D112+D113+D116+D117</f>
        <v>193842</v>
      </c>
      <c r="E118" s="90">
        <f>E112+E113+E116+E117</f>
        <v>213226.19999999998</v>
      </c>
      <c r="F118" s="90">
        <f>F112+F113+F116+F117</f>
        <v>234548.82</v>
      </c>
    </row>
    <row r="119" spans="1:6" ht="19.5" thickBot="1" x14ac:dyDescent="0.35">
      <c r="A119" s="27" t="s">
        <v>6</v>
      </c>
      <c r="B119" s="88">
        <f>B110-B118</f>
        <v>139800</v>
      </c>
      <c r="C119" s="88">
        <f>C110-C118</f>
        <v>-36420</v>
      </c>
      <c r="D119" s="88">
        <f>D110-D118</f>
        <v>-230262</v>
      </c>
      <c r="E119" s="88">
        <f>E110-E118</f>
        <v>-443488.19999999995</v>
      </c>
      <c r="F119" s="89">
        <f>F110-F118</f>
        <v>-678037.02</v>
      </c>
    </row>
    <row r="120" spans="1:6" ht="162.75" customHeight="1" x14ac:dyDescent="0.25"/>
    <row r="121" spans="1:6" ht="21" customHeight="1" x14ac:dyDescent="0.25">
      <c r="A121" s="28" t="s">
        <v>68</v>
      </c>
      <c r="B121" s="10"/>
    </row>
    <row r="122" spans="1:6" ht="5.25" customHeight="1" x14ac:dyDescent="0.25">
      <c r="A122" s="28"/>
      <c r="B122" s="10"/>
    </row>
    <row r="123" spans="1:6" ht="15" customHeight="1" x14ac:dyDescent="0.25">
      <c r="A123" s="160" t="s">
        <v>118</v>
      </c>
      <c r="B123" s="160" t="s">
        <v>116</v>
      </c>
      <c r="C123" s="160" t="s">
        <v>117</v>
      </c>
      <c r="D123" s="160" t="s">
        <v>119</v>
      </c>
    </row>
    <row r="124" spans="1:6" ht="15.75" thickBot="1" x14ac:dyDescent="0.3">
      <c r="A124" s="160"/>
      <c r="B124" s="160"/>
      <c r="C124" s="160"/>
      <c r="D124" s="160"/>
    </row>
    <row r="125" spans="1:6" ht="15.75" thickBot="1" x14ac:dyDescent="0.3">
      <c r="A125" s="207" t="s">
        <v>137</v>
      </c>
      <c r="B125" s="159">
        <v>5</v>
      </c>
      <c r="C125" s="127">
        <v>36000</v>
      </c>
      <c r="D125" s="129">
        <f>B125*C125</f>
        <v>180000</v>
      </c>
    </row>
    <row r="126" spans="1:6" ht="15.75" thickBot="1" x14ac:dyDescent="0.3">
      <c r="A126" s="208" t="s">
        <v>138</v>
      </c>
      <c r="B126" s="159">
        <v>18</v>
      </c>
      <c r="C126" s="127">
        <v>36000</v>
      </c>
      <c r="D126" s="119">
        <f t="shared" ref="D126:D136" si="10">B126*C126</f>
        <v>648000</v>
      </c>
    </row>
    <row r="127" spans="1:6" ht="15.75" thickBot="1" x14ac:dyDescent="0.3">
      <c r="A127" s="208" t="s">
        <v>139</v>
      </c>
      <c r="B127" s="159">
        <v>10</v>
      </c>
      <c r="C127" s="127">
        <v>24000</v>
      </c>
      <c r="D127" s="119">
        <f t="shared" si="10"/>
        <v>240000</v>
      </c>
    </row>
    <row r="128" spans="1:6" ht="15.75" thickBot="1" x14ac:dyDescent="0.3">
      <c r="A128" s="117"/>
      <c r="B128" s="143"/>
      <c r="C128" s="127"/>
      <c r="D128" s="119">
        <f t="shared" si="10"/>
        <v>0</v>
      </c>
    </row>
    <row r="129" spans="1:7" ht="15.75" thickBot="1" x14ac:dyDescent="0.3">
      <c r="A129" s="117"/>
      <c r="B129" s="143"/>
      <c r="C129" s="127"/>
      <c r="D129" s="119">
        <f t="shared" si="10"/>
        <v>0</v>
      </c>
    </row>
    <row r="130" spans="1:7" ht="15.75" thickBot="1" x14ac:dyDescent="0.3">
      <c r="A130" s="117"/>
      <c r="B130" s="143"/>
      <c r="C130" s="127"/>
      <c r="D130" s="119">
        <f t="shared" si="10"/>
        <v>0</v>
      </c>
    </row>
    <row r="131" spans="1:7" ht="15.75" thickBot="1" x14ac:dyDescent="0.3">
      <c r="A131" s="117"/>
      <c r="B131" s="143"/>
      <c r="C131" s="127"/>
      <c r="D131" s="119">
        <f t="shared" si="10"/>
        <v>0</v>
      </c>
    </row>
    <row r="132" spans="1:7" ht="15.75" thickBot="1" x14ac:dyDescent="0.3">
      <c r="A132" s="117"/>
      <c r="B132" s="143"/>
      <c r="C132" s="127"/>
      <c r="D132" s="119">
        <f t="shared" si="10"/>
        <v>0</v>
      </c>
    </row>
    <row r="133" spans="1:7" ht="15.75" thickBot="1" x14ac:dyDescent="0.3">
      <c r="A133" s="117"/>
      <c r="B133" s="143"/>
      <c r="C133" s="127"/>
      <c r="D133" s="119">
        <f t="shared" si="10"/>
        <v>0</v>
      </c>
    </row>
    <row r="134" spans="1:7" ht="15.75" thickBot="1" x14ac:dyDescent="0.3">
      <c r="A134" s="117"/>
      <c r="B134" s="143"/>
      <c r="C134" s="127"/>
      <c r="D134" s="119">
        <f t="shared" si="10"/>
        <v>0</v>
      </c>
    </row>
    <row r="135" spans="1:7" ht="15.75" thickBot="1" x14ac:dyDescent="0.3">
      <c r="A135" s="117"/>
      <c r="B135" s="143"/>
      <c r="C135" s="127"/>
      <c r="D135" s="119">
        <f t="shared" si="10"/>
        <v>0</v>
      </c>
    </row>
    <row r="136" spans="1:7" ht="15.75" thickBot="1" x14ac:dyDescent="0.3">
      <c r="A136" s="117"/>
      <c r="B136" s="143"/>
      <c r="C136" s="127"/>
      <c r="D136" s="119">
        <f t="shared" si="10"/>
        <v>0</v>
      </c>
    </row>
    <row r="137" spans="1:7" ht="29.25" customHeight="1" x14ac:dyDescent="0.25">
      <c r="A137" s="187" t="s">
        <v>38</v>
      </c>
      <c r="B137" s="188"/>
      <c r="C137" s="128">
        <f>SUM(C125:C136)</f>
        <v>96000</v>
      </c>
      <c r="D137" s="119">
        <f>SUM(D125:D136)</f>
        <v>1068000</v>
      </c>
    </row>
    <row r="138" spans="1:7" ht="11.25" customHeight="1" x14ac:dyDescent="0.25">
      <c r="A138" s="28"/>
      <c r="B138" s="10"/>
    </row>
    <row r="139" spans="1:7" ht="29.25" customHeight="1" thickBot="1" x14ac:dyDescent="0.3">
      <c r="A139" s="183" t="s">
        <v>131</v>
      </c>
      <c r="B139" s="183"/>
      <c r="C139" s="183"/>
      <c r="D139" s="183"/>
      <c r="E139" s="183"/>
    </row>
    <row r="140" spans="1:7" ht="19.5" thickBot="1" x14ac:dyDescent="0.35">
      <c r="A140" s="162" t="s">
        <v>21</v>
      </c>
      <c r="B140" s="163"/>
      <c r="C140" s="163"/>
      <c r="D140" s="163"/>
      <c r="E140" s="163"/>
      <c r="F140" s="164"/>
    </row>
    <row r="141" spans="1:7" ht="19.5" thickBot="1" x14ac:dyDescent="0.35">
      <c r="A141" s="203" t="s">
        <v>22</v>
      </c>
      <c r="B141" s="162" t="s">
        <v>23</v>
      </c>
      <c r="C141" s="163"/>
      <c r="D141" s="163"/>
      <c r="E141" s="163"/>
      <c r="F141" s="164"/>
    </row>
    <row r="142" spans="1:7" ht="19.5" thickBot="1" x14ac:dyDescent="0.35">
      <c r="A142" s="204"/>
      <c r="B142" s="11">
        <v>1</v>
      </c>
      <c r="C142" s="12">
        <v>2</v>
      </c>
      <c r="D142" s="12">
        <v>3</v>
      </c>
      <c r="E142" s="12">
        <v>4</v>
      </c>
      <c r="F142" s="12">
        <v>5</v>
      </c>
    </row>
    <row r="143" spans="1:7" ht="15.75" thickBot="1" x14ac:dyDescent="0.3">
      <c r="A143" s="149"/>
      <c r="B143" s="120">
        <f>SUM(D137)</f>
        <v>1068000</v>
      </c>
      <c r="C143" s="115">
        <f>B143*1.1</f>
        <v>1174800</v>
      </c>
      <c r="D143" s="115">
        <f t="shared" ref="D143:F143" si="11">C143*1.1</f>
        <v>1292280</v>
      </c>
      <c r="E143" s="115">
        <f t="shared" si="11"/>
        <v>1421508</v>
      </c>
      <c r="F143" s="115">
        <f t="shared" si="11"/>
        <v>1563658.8</v>
      </c>
    </row>
    <row r="144" spans="1:7" ht="15.75" thickBot="1" x14ac:dyDescent="0.3">
      <c r="A144" s="149"/>
      <c r="B144" s="120">
        <v>0</v>
      </c>
      <c r="C144" s="115">
        <f t="shared" ref="C144:D154" si="12">B144*1.2</f>
        <v>0</v>
      </c>
      <c r="D144" s="115">
        <f t="shared" si="12"/>
        <v>0</v>
      </c>
      <c r="E144" s="115">
        <f t="shared" ref="E144:E154" si="13">D144*1.2</f>
        <v>0</v>
      </c>
      <c r="F144" s="144">
        <f t="shared" ref="F144:F154" si="14">E144*1.2</f>
        <v>0</v>
      </c>
      <c r="G144" s="145"/>
    </row>
    <row r="145" spans="1:7" ht="15.75" thickBot="1" x14ac:dyDescent="0.3">
      <c r="A145" s="149"/>
      <c r="B145" s="120">
        <v>0</v>
      </c>
      <c r="C145" s="115">
        <f t="shared" si="12"/>
        <v>0</v>
      </c>
      <c r="D145" s="115">
        <f t="shared" si="12"/>
        <v>0</v>
      </c>
      <c r="E145" s="115">
        <f t="shared" si="13"/>
        <v>0</v>
      </c>
      <c r="F145" s="115">
        <f t="shared" si="14"/>
        <v>0</v>
      </c>
    </row>
    <row r="146" spans="1:7" ht="15.75" thickBot="1" x14ac:dyDescent="0.3">
      <c r="A146" s="118"/>
      <c r="B146" s="120">
        <f t="shared" ref="B146:B154" si="15">D128</f>
        <v>0</v>
      </c>
      <c r="C146" s="115">
        <f t="shared" si="12"/>
        <v>0</v>
      </c>
      <c r="D146" s="115">
        <f t="shared" si="12"/>
        <v>0</v>
      </c>
      <c r="E146" s="115">
        <f t="shared" si="13"/>
        <v>0</v>
      </c>
      <c r="F146" s="115">
        <f t="shared" si="14"/>
        <v>0</v>
      </c>
    </row>
    <row r="147" spans="1:7" ht="15.75" thickBot="1" x14ac:dyDescent="0.3">
      <c r="A147" s="118">
        <f t="shared" ref="A147:A154" si="16">A129</f>
        <v>0</v>
      </c>
      <c r="B147" s="120">
        <f t="shared" si="15"/>
        <v>0</v>
      </c>
      <c r="C147" s="115">
        <f t="shared" si="12"/>
        <v>0</v>
      </c>
      <c r="D147" s="115">
        <f t="shared" si="12"/>
        <v>0</v>
      </c>
      <c r="E147" s="115">
        <f t="shared" si="13"/>
        <v>0</v>
      </c>
      <c r="F147" s="115">
        <f t="shared" si="14"/>
        <v>0</v>
      </c>
    </row>
    <row r="148" spans="1:7" ht="15.75" thickBot="1" x14ac:dyDescent="0.3">
      <c r="A148" s="118">
        <f t="shared" si="16"/>
        <v>0</v>
      </c>
      <c r="B148" s="120">
        <f t="shared" si="15"/>
        <v>0</v>
      </c>
      <c r="C148" s="115">
        <f t="shared" si="12"/>
        <v>0</v>
      </c>
      <c r="D148" s="115">
        <f t="shared" si="12"/>
        <v>0</v>
      </c>
      <c r="E148" s="115">
        <f t="shared" si="13"/>
        <v>0</v>
      </c>
      <c r="F148" s="115">
        <f t="shared" si="14"/>
        <v>0</v>
      </c>
    </row>
    <row r="149" spans="1:7" ht="15.75" thickBot="1" x14ac:dyDescent="0.3">
      <c r="A149" s="118">
        <f t="shared" si="16"/>
        <v>0</v>
      </c>
      <c r="B149" s="120">
        <f t="shared" si="15"/>
        <v>0</v>
      </c>
      <c r="C149" s="115">
        <f t="shared" si="12"/>
        <v>0</v>
      </c>
      <c r="D149" s="115">
        <f t="shared" si="12"/>
        <v>0</v>
      </c>
      <c r="E149" s="115">
        <f t="shared" si="13"/>
        <v>0</v>
      </c>
      <c r="F149" s="115">
        <f t="shared" si="14"/>
        <v>0</v>
      </c>
    </row>
    <row r="150" spans="1:7" ht="15.75" thickBot="1" x14ac:dyDescent="0.3">
      <c r="A150" s="118">
        <f t="shared" si="16"/>
        <v>0</v>
      </c>
      <c r="B150" s="120">
        <f t="shared" si="15"/>
        <v>0</v>
      </c>
      <c r="C150" s="115">
        <f t="shared" si="12"/>
        <v>0</v>
      </c>
      <c r="D150" s="115">
        <f t="shared" si="12"/>
        <v>0</v>
      </c>
      <c r="E150" s="115">
        <f t="shared" si="13"/>
        <v>0</v>
      </c>
      <c r="F150" s="115">
        <f t="shared" si="14"/>
        <v>0</v>
      </c>
    </row>
    <row r="151" spans="1:7" ht="15.75" thickBot="1" x14ac:dyDescent="0.3">
      <c r="A151" s="118">
        <f t="shared" si="16"/>
        <v>0</v>
      </c>
      <c r="B151" s="120">
        <f t="shared" si="15"/>
        <v>0</v>
      </c>
      <c r="C151" s="115">
        <f t="shared" si="12"/>
        <v>0</v>
      </c>
      <c r="D151" s="115">
        <f t="shared" si="12"/>
        <v>0</v>
      </c>
      <c r="E151" s="115">
        <f t="shared" si="13"/>
        <v>0</v>
      </c>
      <c r="F151" s="115">
        <f t="shared" si="14"/>
        <v>0</v>
      </c>
    </row>
    <row r="152" spans="1:7" ht="15.75" thickBot="1" x14ac:dyDescent="0.3">
      <c r="A152" s="118">
        <f t="shared" si="16"/>
        <v>0</v>
      </c>
      <c r="B152" s="120">
        <f t="shared" si="15"/>
        <v>0</v>
      </c>
      <c r="C152" s="115">
        <f t="shared" si="12"/>
        <v>0</v>
      </c>
      <c r="D152" s="115">
        <f t="shared" si="12"/>
        <v>0</v>
      </c>
      <c r="E152" s="115">
        <f t="shared" si="13"/>
        <v>0</v>
      </c>
      <c r="F152" s="115">
        <f t="shared" si="14"/>
        <v>0</v>
      </c>
    </row>
    <row r="153" spans="1:7" ht="15.75" thickBot="1" x14ac:dyDescent="0.3">
      <c r="A153" s="118">
        <f t="shared" si="16"/>
        <v>0</v>
      </c>
      <c r="B153" s="120">
        <f t="shared" si="15"/>
        <v>0</v>
      </c>
      <c r="C153" s="115">
        <f t="shared" si="12"/>
        <v>0</v>
      </c>
      <c r="D153" s="115">
        <f t="shared" si="12"/>
        <v>0</v>
      </c>
      <c r="E153" s="115">
        <f t="shared" si="13"/>
        <v>0</v>
      </c>
      <c r="F153" s="115">
        <f t="shared" si="14"/>
        <v>0</v>
      </c>
    </row>
    <row r="154" spans="1:7" ht="15.75" thickBot="1" x14ac:dyDescent="0.3">
      <c r="A154" s="118">
        <f t="shared" si="16"/>
        <v>0</v>
      </c>
      <c r="B154" s="120">
        <f t="shared" si="15"/>
        <v>0</v>
      </c>
      <c r="C154" s="115">
        <f t="shared" si="12"/>
        <v>0</v>
      </c>
      <c r="D154" s="115">
        <f t="shared" si="12"/>
        <v>0</v>
      </c>
      <c r="E154" s="115">
        <f t="shared" si="13"/>
        <v>0</v>
      </c>
      <c r="F154" s="115">
        <f t="shared" si="14"/>
        <v>0</v>
      </c>
    </row>
    <row r="155" spans="1:7" ht="16.5" thickBot="1" x14ac:dyDescent="0.3">
      <c r="A155" s="14" t="s">
        <v>24</v>
      </c>
      <c r="B155" s="96">
        <f>SUM(B143:B154)</f>
        <v>1068000</v>
      </c>
      <c r="C155" s="96">
        <f>SUM(C143:C154)</f>
        <v>1174800</v>
      </c>
      <c r="D155" s="96">
        <f>SUM(D143:D154)</f>
        <v>1292280</v>
      </c>
      <c r="E155" s="96">
        <f>SUM(E143:E154)</f>
        <v>1421508</v>
      </c>
      <c r="F155" s="96">
        <f>SUM(F143:F154)</f>
        <v>1563658.8</v>
      </c>
    </row>
    <row r="156" spans="1:7" ht="16.5" thickBot="1" x14ac:dyDescent="0.3">
      <c r="A156" s="14" t="s">
        <v>25</v>
      </c>
      <c r="B156" s="96">
        <f>B74</f>
        <v>2000000</v>
      </c>
      <c r="C156" s="96">
        <f>C74</f>
        <v>0</v>
      </c>
      <c r="D156" s="96">
        <f>D74</f>
        <v>0</v>
      </c>
      <c r="E156" s="96">
        <f>E74</f>
        <v>0</v>
      </c>
      <c r="F156" s="96">
        <f>F74</f>
        <v>0</v>
      </c>
    </row>
    <row r="157" spans="1:7" ht="19.5" thickBot="1" x14ac:dyDescent="0.35">
      <c r="A157" s="14" t="s">
        <v>26</v>
      </c>
      <c r="B157" s="74">
        <f>B155-B156</f>
        <v>-932000</v>
      </c>
      <c r="C157" s="74">
        <f>C155-C156</f>
        <v>1174800</v>
      </c>
      <c r="D157" s="74">
        <f>D155-D156</f>
        <v>1292280</v>
      </c>
      <c r="E157" s="74">
        <f>E155-E156</f>
        <v>1421508</v>
      </c>
      <c r="F157" s="74">
        <f>F155-F156</f>
        <v>1563658.8</v>
      </c>
    </row>
    <row r="158" spans="1:7" ht="15" customHeight="1" x14ac:dyDescent="0.25">
      <c r="A158" s="6"/>
      <c r="B158" s="7"/>
      <c r="C158" s="7"/>
      <c r="D158" s="7"/>
      <c r="E158" s="7"/>
      <c r="F158" s="7"/>
      <c r="G158" s="7"/>
    </row>
    <row r="159" spans="1:7" ht="18.75" customHeight="1" x14ac:dyDescent="0.25">
      <c r="A159" s="28" t="s">
        <v>55</v>
      </c>
      <c r="B159" s="29"/>
      <c r="C159" s="29"/>
      <c r="D159" s="29"/>
      <c r="E159" s="29"/>
      <c r="F159" s="29"/>
      <c r="G159" s="29"/>
    </row>
    <row r="160" spans="1:7" ht="0.75" customHeight="1" thickBot="1" x14ac:dyDescent="0.3">
      <c r="A160" s="183"/>
      <c r="B160" s="183"/>
      <c r="C160" s="183"/>
      <c r="D160" s="183"/>
      <c r="E160" s="183"/>
      <c r="F160" s="29"/>
      <c r="G160" s="29"/>
    </row>
    <row r="161" spans="1:6" ht="21.75" customHeight="1" thickBot="1" x14ac:dyDescent="0.35">
      <c r="A161" s="162" t="s">
        <v>69</v>
      </c>
      <c r="B161" s="163"/>
      <c r="C161" s="163"/>
      <c r="D161" s="163"/>
      <c r="E161" s="163"/>
      <c r="F161" s="164"/>
    </row>
    <row r="162" spans="1:6" ht="15.75" customHeight="1" thickBot="1" x14ac:dyDescent="0.35">
      <c r="A162" s="84"/>
      <c r="B162" s="162" t="s">
        <v>52</v>
      </c>
      <c r="C162" s="163"/>
      <c r="D162" s="163"/>
      <c r="E162" s="163"/>
      <c r="F162" s="164"/>
    </row>
    <row r="163" spans="1:6" ht="21.75" customHeight="1" thickBot="1" x14ac:dyDescent="0.35">
      <c r="A163" s="35"/>
      <c r="B163" s="12">
        <v>1</v>
      </c>
      <c r="C163" s="12">
        <v>2</v>
      </c>
      <c r="D163" s="12">
        <v>3</v>
      </c>
      <c r="E163" s="12">
        <v>4</v>
      </c>
      <c r="F163" s="12">
        <v>5</v>
      </c>
    </row>
    <row r="164" spans="1:6" ht="15.75" thickBot="1" x14ac:dyDescent="0.3">
      <c r="A164" s="30" t="s">
        <v>7</v>
      </c>
      <c r="B164" s="94">
        <f>B155</f>
        <v>1068000</v>
      </c>
      <c r="C164" s="94">
        <f>C155</f>
        <v>1174800</v>
      </c>
      <c r="D164" s="94">
        <f t="shared" ref="D164:F165" si="17">D155</f>
        <v>1292280</v>
      </c>
      <c r="E164" s="94">
        <f t="shared" si="17"/>
        <v>1421508</v>
      </c>
      <c r="F164" s="94">
        <f t="shared" si="17"/>
        <v>1563658.8</v>
      </c>
    </row>
    <row r="165" spans="1:6" x14ac:dyDescent="0.25">
      <c r="A165" s="31" t="s">
        <v>8</v>
      </c>
      <c r="B165" s="94">
        <f>B156</f>
        <v>2000000</v>
      </c>
      <c r="C165" s="94">
        <f>C156</f>
        <v>0</v>
      </c>
      <c r="D165" s="94">
        <f t="shared" si="17"/>
        <v>0</v>
      </c>
      <c r="E165" s="94">
        <f t="shared" si="17"/>
        <v>0</v>
      </c>
      <c r="F165" s="94">
        <f t="shared" si="17"/>
        <v>0</v>
      </c>
    </row>
    <row r="166" spans="1:6" x14ac:dyDescent="0.25">
      <c r="A166" s="31" t="s">
        <v>9</v>
      </c>
      <c r="B166" s="95">
        <f>B7/5</f>
        <v>0</v>
      </c>
      <c r="C166" s="95">
        <f>B166</f>
        <v>0</v>
      </c>
      <c r="D166" s="95">
        <f>C166</f>
        <v>0</v>
      </c>
      <c r="E166" s="95">
        <f>D166</f>
        <v>0</v>
      </c>
      <c r="F166" s="95">
        <f>E166</f>
        <v>0</v>
      </c>
    </row>
    <row r="167" spans="1:6" x14ac:dyDescent="0.25">
      <c r="A167" s="31" t="s">
        <v>10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</row>
    <row r="168" spans="1:6" x14ac:dyDescent="0.25">
      <c r="A168" s="32" t="s">
        <v>11</v>
      </c>
      <c r="B168" s="97">
        <f>B164-B165-B166-B167</f>
        <v>-932000</v>
      </c>
      <c r="C168" s="97">
        <f>C164-C165-C166-C167</f>
        <v>1174800</v>
      </c>
      <c r="D168" s="97">
        <f>D164-D165-D166-D167</f>
        <v>1292280</v>
      </c>
      <c r="E168" s="97">
        <f>E164-E165-E166-E167</f>
        <v>1421508</v>
      </c>
      <c r="F168" s="97">
        <f>F164-F165-F166-F167</f>
        <v>1563658.8</v>
      </c>
    </row>
    <row r="169" spans="1:6" x14ac:dyDescent="0.25">
      <c r="A169" s="31" t="s">
        <v>12</v>
      </c>
      <c r="B169" s="95">
        <f>B168*0.15</f>
        <v>-139800</v>
      </c>
      <c r="C169" s="95">
        <f>C168*0.15</f>
        <v>176220</v>
      </c>
      <c r="D169" s="95">
        <f>D168*0.15</f>
        <v>193842</v>
      </c>
      <c r="E169" s="95">
        <f>E168*0.15</f>
        <v>213226.19999999998</v>
      </c>
      <c r="F169" s="98">
        <f>F168*0.15</f>
        <v>234548.82</v>
      </c>
    </row>
    <row r="170" spans="1:6" x14ac:dyDescent="0.25">
      <c r="A170" s="32" t="s">
        <v>13</v>
      </c>
      <c r="B170" s="97">
        <f>B168-B169</f>
        <v>-792200</v>
      </c>
      <c r="C170" s="97">
        <f>C168-C169</f>
        <v>998580</v>
      </c>
      <c r="D170" s="97">
        <f>D168-D169</f>
        <v>1098438</v>
      </c>
      <c r="E170" s="97">
        <f>E168-E169</f>
        <v>1208281.8</v>
      </c>
      <c r="F170" s="99">
        <f>F168-F169</f>
        <v>1329109.98</v>
      </c>
    </row>
    <row r="171" spans="1:6" x14ac:dyDescent="0.25">
      <c r="A171" s="32" t="s">
        <v>9</v>
      </c>
      <c r="B171" s="95">
        <f>B166</f>
        <v>0</v>
      </c>
      <c r="C171" s="95">
        <f>C166</f>
        <v>0</v>
      </c>
      <c r="D171" s="95">
        <f>D166</f>
        <v>0</v>
      </c>
      <c r="E171" s="95">
        <f>E166</f>
        <v>0</v>
      </c>
      <c r="F171" s="95">
        <f>F166</f>
        <v>0</v>
      </c>
    </row>
    <row r="172" spans="1:6" x14ac:dyDescent="0.25">
      <c r="A172" s="31" t="s">
        <v>14</v>
      </c>
      <c r="B172" s="95">
        <f>B98</f>
        <v>0</v>
      </c>
      <c r="C172" s="93">
        <v>0</v>
      </c>
      <c r="D172" s="93">
        <v>0</v>
      </c>
      <c r="E172" s="93">
        <v>0</v>
      </c>
      <c r="F172" s="93">
        <v>0</v>
      </c>
    </row>
    <row r="173" spans="1:6" x14ac:dyDescent="0.25">
      <c r="A173" s="31" t="s">
        <v>15</v>
      </c>
      <c r="B173" s="95">
        <f>B97</f>
        <v>0</v>
      </c>
      <c r="C173" s="93">
        <v>0</v>
      </c>
      <c r="D173" s="93">
        <v>0</v>
      </c>
      <c r="E173" s="93">
        <v>0</v>
      </c>
      <c r="F173" s="93">
        <v>0</v>
      </c>
    </row>
    <row r="174" spans="1:6" ht="19.5" thickBot="1" x14ac:dyDescent="0.3">
      <c r="A174" s="33" t="s">
        <v>16</v>
      </c>
      <c r="B174" s="100">
        <f>B170+B171-B172-B173</f>
        <v>-792200</v>
      </c>
      <c r="C174" s="100">
        <f>C170+C171-C172-C173</f>
        <v>998580</v>
      </c>
      <c r="D174" s="100">
        <f>D170+D171-D172-D173</f>
        <v>1098438</v>
      </c>
      <c r="E174" s="100">
        <f>E170+E171-E172-E173</f>
        <v>1208281.8</v>
      </c>
      <c r="F174" s="101">
        <f>F170+F171-F172-F173</f>
        <v>1329109.98</v>
      </c>
    </row>
    <row r="175" spans="1:6" ht="19.5" customHeight="1" x14ac:dyDescent="0.25"/>
    <row r="176" spans="1:6" ht="18.75" customHeight="1" x14ac:dyDescent="0.35">
      <c r="A176" s="34" t="s">
        <v>56</v>
      </c>
    </row>
    <row r="177" spans="1:4" ht="19.5" hidden="1" x14ac:dyDescent="0.35">
      <c r="A177" s="34"/>
    </row>
    <row r="178" spans="1:4" ht="3" customHeight="1" thickBot="1" x14ac:dyDescent="0.3">
      <c r="A178" s="192"/>
      <c r="B178" s="192"/>
      <c r="C178" s="192"/>
    </row>
    <row r="179" spans="1:4" ht="16.5" hidden="1" thickBot="1" x14ac:dyDescent="0.3">
      <c r="A179" s="133"/>
      <c r="B179" s="133"/>
      <c r="C179" s="133"/>
    </row>
    <row r="180" spans="1:4" ht="18.75" x14ac:dyDescent="0.3">
      <c r="A180" s="195" t="s">
        <v>57</v>
      </c>
      <c r="B180" s="196"/>
      <c r="C180" s="197"/>
      <c r="D180" s="85"/>
    </row>
    <row r="181" spans="1:4" ht="18.75" x14ac:dyDescent="0.3">
      <c r="A181" s="38"/>
      <c r="B181" s="36" t="s">
        <v>58</v>
      </c>
      <c r="C181" s="39" t="s">
        <v>42</v>
      </c>
      <c r="D181" s="85"/>
    </row>
    <row r="182" spans="1:4" ht="15.75" x14ac:dyDescent="0.25">
      <c r="A182" s="40" t="s">
        <v>59</v>
      </c>
      <c r="B182" s="37"/>
      <c r="C182" s="41"/>
      <c r="D182" s="69"/>
    </row>
    <row r="183" spans="1:4" x14ac:dyDescent="0.25">
      <c r="A183" s="3" t="s">
        <v>60</v>
      </c>
      <c r="B183" s="86">
        <f>B97</f>
        <v>0</v>
      </c>
      <c r="C183" s="42"/>
      <c r="D183" s="70"/>
    </row>
    <row r="184" spans="1:4" x14ac:dyDescent="0.25">
      <c r="A184" s="3" t="s">
        <v>61</v>
      </c>
      <c r="B184" s="86">
        <f>B98</f>
        <v>0</v>
      </c>
      <c r="C184" s="42"/>
      <c r="D184" s="70"/>
    </row>
    <row r="185" spans="1:4" ht="15.75" x14ac:dyDescent="0.25">
      <c r="A185" s="43" t="s">
        <v>62</v>
      </c>
      <c r="B185" s="102">
        <f>B183+B184</f>
        <v>0</v>
      </c>
      <c r="C185" s="42"/>
      <c r="D185" s="70"/>
    </row>
    <row r="186" spans="1:4" x14ac:dyDescent="0.25">
      <c r="A186" s="3" t="s">
        <v>63</v>
      </c>
      <c r="B186" s="37"/>
      <c r="C186" s="41"/>
      <c r="D186" s="69"/>
    </row>
    <row r="187" spans="1:4" x14ac:dyDescent="0.25">
      <c r="A187" s="3" t="s">
        <v>64</v>
      </c>
      <c r="B187" s="86">
        <f>B185</f>
        <v>0</v>
      </c>
      <c r="C187" s="42"/>
      <c r="D187" s="70"/>
    </row>
    <row r="188" spans="1:4" x14ac:dyDescent="0.25">
      <c r="A188" s="3" t="s">
        <v>65</v>
      </c>
      <c r="B188" s="37"/>
      <c r="C188" s="42"/>
      <c r="D188" s="70"/>
    </row>
    <row r="189" spans="1:4" x14ac:dyDescent="0.25">
      <c r="A189" s="3" t="s">
        <v>106</v>
      </c>
      <c r="B189" s="37"/>
      <c r="C189" s="42"/>
      <c r="D189" s="70"/>
    </row>
    <row r="190" spans="1:4" x14ac:dyDescent="0.25">
      <c r="A190" s="3" t="s">
        <v>66</v>
      </c>
      <c r="B190" s="37"/>
      <c r="C190" s="42"/>
      <c r="D190" s="70"/>
    </row>
    <row r="191" spans="1:4" ht="16.5" thickBot="1" x14ac:dyDescent="0.3">
      <c r="A191" s="44" t="s">
        <v>67</v>
      </c>
      <c r="B191" s="103">
        <f>B185</f>
        <v>0</v>
      </c>
      <c r="C191" s="45"/>
      <c r="D191" s="70"/>
    </row>
    <row r="193" spans="1:3" ht="9.75" hidden="1" customHeight="1" x14ac:dyDescent="0.25">
      <c r="A193" s="193"/>
      <c r="B193" s="193"/>
      <c r="C193" s="193"/>
    </row>
    <row r="194" spans="1:3" ht="2.25" customHeight="1" x14ac:dyDescent="0.25"/>
    <row r="195" spans="1:3" ht="18.75" x14ac:dyDescent="0.3">
      <c r="A195" s="136" t="s">
        <v>109</v>
      </c>
      <c r="B195" s="37"/>
      <c r="C195" s="37"/>
    </row>
    <row r="196" spans="1:3" x14ac:dyDescent="0.25">
      <c r="A196" s="137" t="s">
        <v>112</v>
      </c>
      <c r="B196" s="138">
        <f>E49</f>
        <v>0</v>
      </c>
      <c r="C196" s="37"/>
    </row>
    <row r="197" spans="1:3" x14ac:dyDescent="0.25">
      <c r="A197" s="137" t="s">
        <v>115</v>
      </c>
      <c r="B197" s="139">
        <f>C137</f>
        <v>96000</v>
      </c>
      <c r="C197" s="37"/>
    </row>
    <row r="198" spans="1:3" x14ac:dyDescent="0.25">
      <c r="A198" s="140" t="s">
        <v>113</v>
      </c>
      <c r="B198" s="138">
        <f>B155/B197</f>
        <v>11.125</v>
      </c>
      <c r="C198" s="37"/>
    </row>
    <row r="199" spans="1:3" x14ac:dyDescent="0.25">
      <c r="A199" s="140" t="s">
        <v>114</v>
      </c>
      <c r="B199" s="138">
        <f>F49/B197</f>
        <v>20.833333333333332</v>
      </c>
      <c r="C199" s="37"/>
    </row>
    <row r="200" spans="1:3" ht="18" customHeight="1" x14ac:dyDescent="0.25">
      <c r="A200" s="154" t="s">
        <v>111</v>
      </c>
      <c r="B200" s="194">
        <f>B196/(B198-B199)</f>
        <v>0</v>
      </c>
      <c r="C200" s="191"/>
    </row>
    <row r="201" spans="1:3" ht="5.25" hidden="1" customHeight="1" x14ac:dyDescent="0.25">
      <c r="A201" s="153"/>
      <c r="B201" s="194"/>
      <c r="C201" s="191"/>
    </row>
    <row r="202" spans="1:3" x14ac:dyDescent="0.25">
      <c r="A202" s="152" t="s">
        <v>110</v>
      </c>
      <c r="B202" s="194"/>
      <c r="C202" s="191"/>
    </row>
    <row r="203" spans="1:3" ht="1.5" customHeight="1" x14ac:dyDescent="0.25">
      <c r="A203" s="151"/>
      <c r="B203" s="194"/>
      <c r="C203" s="191"/>
    </row>
    <row r="204" spans="1:3" ht="15" customHeight="1" x14ac:dyDescent="0.25">
      <c r="A204" s="150" t="s">
        <v>132</v>
      </c>
      <c r="B204" s="194"/>
      <c r="C204" s="191"/>
    </row>
  </sheetData>
  <mergeCells count="51">
    <mergeCell ref="D55:E55"/>
    <mergeCell ref="D54:E54"/>
    <mergeCell ref="A141:A142"/>
    <mergeCell ref="B141:F141"/>
    <mergeCell ref="C200:C204"/>
    <mergeCell ref="A160:E160"/>
    <mergeCell ref="A178:C178"/>
    <mergeCell ref="A193:C193"/>
    <mergeCell ref="B200:B204"/>
    <mergeCell ref="A180:C180"/>
    <mergeCell ref="A161:F161"/>
    <mergeCell ref="B162:F162"/>
    <mergeCell ref="A139:E139"/>
    <mergeCell ref="A140:F140"/>
    <mergeCell ref="D79:D92"/>
    <mergeCell ref="A92:B92"/>
    <mergeCell ref="A83:B83"/>
    <mergeCell ref="A79:B79"/>
    <mergeCell ref="A84:B84"/>
    <mergeCell ref="A85:B85"/>
    <mergeCell ref="A86:B86"/>
    <mergeCell ref="A87:B87"/>
    <mergeCell ref="D123:D124"/>
    <mergeCell ref="A137:B137"/>
    <mergeCell ref="A95:B95"/>
    <mergeCell ref="A123:A124"/>
    <mergeCell ref="B123:B124"/>
    <mergeCell ref="A4:C4"/>
    <mergeCell ref="B11:C11"/>
    <mergeCell ref="A51:E51"/>
    <mergeCell ref="C34:D34"/>
    <mergeCell ref="A34:A35"/>
    <mergeCell ref="B34:B35"/>
    <mergeCell ref="A13:D13"/>
    <mergeCell ref="E34:E35"/>
    <mergeCell ref="C123:C124"/>
    <mergeCell ref="A101:E101"/>
    <mergeCell ref="A59:F59"/>
    <mergeCell ref="F34:F35"/>
    <mergeCell ref="A96:B96"/>
    <mergeCell ref="A78:B78"/>
    <mergeCell ref="A58:E58"/>
    <mergeCell ref="A76:E76"/>
    <mergeCell ref="A94:B94"/>
    <mergeCell ref="A80:B80"/>
    <mergeCell ref="A81:B81"/>
    <mergeCell ref="A77:E77"/>
    <mergeCell ref="A82:B82"/>
    <mergeCell ref="D52:E52"/>
    <mergeCell ref="D53:E53"/>
    <mergeCell ref="D56:E56"/>
  </mergeCells>
  <phoneticPr fontId="39" type="noConversion"/>
  <pageMargins left="0.70866141732283472" right="0.70866141732283472" top="0.35433070866141736" bottom="0.35433070866141736" header="0.31496062992125984" footer="0.31496062992125984"/>
  <pageSetup paperSize="9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4"/>
  <sheetViews>
    <sheetView workbookViewId="0">
      <selection activeCell="D22" sqref="D22"/>
    </sheetView>
  </sheetViews>
  <sheetFormatPr defaultRowHeight="15" x14ac:dyDescent="0.25"/>
  <cols>
    <col min="3" max="3" width="17.42578125" customWidth="1"/>
    <col min="5" max="5" width="19.28515625" customWidth="1"/>
    <col min="7" max="7" width="17" customWidth="1"/>
  </cols>
  <sheetData>
    <row r="5" spans="2:7" x14ac:dyDescent="0.25">
      <c r="C5" s="156"/>
      <c r="D5" s="156"/>
      <c r="E5" s="156"/>
      <c r="G5" s="156"/>
    </row>
    <row r="6" spans="2:7" x14ac:dyDescent="0.25">
      <c r="B6" s="157"/>
      <c r="C6" s="156"/>
      <c r="D6" s="156"/>
      <c r="E6" s="156"/>
    </row>
    <row r="7" spans="2:7" x14ac:dyDescent="0.25">
      <c r="B7" s="157"/>
      <c r="C7" s="156"/>
      <c r="D7" s="156"/>
      <c r="E7" s="156"/>
      <c r="G7" s="156"/>
    </row>
    <row r="8" spans="2:7" x14ac:dyDescent="0.25">
      <c r="C8" s="158"/>
      <c r="E8" s="158"/>
    </row>
    <row r="10" spans="2:7" x14ac:dyDescent="0.25">
      <c r="C10" s="158"/>
      <c r="E10" s="158"/>
    </row>
    <row r="11" spans="2:7" x14ac:dyDescent="0.25">
      <c r="C11" s="156"/>
    </row>
    <row r="12" spans="2:7" x14ac:dyDescent="0.25">
      <c r="C12" s="156"/>
    </row>
    <row r="13" spans="2:7" x14ac:dyDescent="0.25">
      <c r="C13" s="156"/>
    </row>
    <row r="14" spans="2:7" x14ac:dyDescent="0.25">
      <c r="C14" s="156"/>
    </row>
  </sheetData>
  <phoneticPr fontId="3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B28" sqref="B28:B32"/>
    </sheetView>
  </sheetViews>
  <sheetFormatPr defaultRowHeight="15" x14ac:dyDescent="0.25"/>
  <sheetData/>
  <phoneticPr fontId="3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Fujitsu</cp:lastModifiedBy>
  <cp:lastPrinted>2014-10-29T20:32:08Z</cp:lastPrinted>
  <dcterms:created xsi:type="dcterms:W3CDTF">2011-05-02T06:35:15Z</dcterms:created>
  <dcterms:modified xsi:type="dcterms:W3CDTF">2018-12-19T09:02:51Z</dcterms:modified>
</cp:coreProperties>
</file>